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240" yWindow="32760" windowWidth="14940" windowHeight="9408" tabRatio="887" firstSheet="6" activeTab="15"/>
  </bookViews>
  <sheets>
    <sheet name="Списки" sheetId="36" state="hidden" r:id="rId1"/>
    <sheet name="Списки_ОКИН" sheetId="40" state="hidden" r:id="rId2"/>
    <sheet name="списки по разделам" sheetId="32" state="hidden" r:id="rId3"/>
    <sheet name="Ошибки" sheetId="19" r:id="rId4"/>
    <sheet name="Титул" sheetId="1" r:id="rId5"/>
    <sheet name="Раздел 1" sheetId="3" r:id="rId6"/>
    <sheet name="Раздел 2" sheetId="33" r:id="rId7"/>
    <sheet name="Раздел 3" sheetId="6" r:id="rId8"/>
    <sheet name="Раздел 4" sheetId="37" r:id="rId9"/>
    <sheet name="Раздел 5" sheetId="38" r:id="rId10"/>
    <sheet name="Раздел 6" sheetId="34" r:id="rId11"/>
    <sheet name="Раздел 7" sheetId="5" r:id="rId12"/>
    <sheet name="Раздел 8" sheetId="39" r:id="rId13"/>
    <sheet name="Раздел 9" sheetId="8" r:id="rId14"/>
    <sheet name="Раздел 10" sheetId="9" r:id="rId15"/>
    <sheet name="Раздел 11" sheetId="10" r:id="rId16"/>
    <sheet name="Раздел 12" sheetId="41" r:id="rId17"/>
    <sheet name="Раздел 13" sheetId="43" r:id="rId18"/>
    <sheet name="Раздел 14" sheetId="44" r:id="rId19"/>
    <sheet name="Раздел 15" sheetId="45" r:id="rId20"/>
    <sheet name="Раздел 16" sheetId="12" r:id="rId21"/>
    <sheet name="Раздел 17" sheetId="42" r:id="rId22"/>
    <sheet name="Раздел 18" sheetId="13" r:id="rId23"/>
    <sheet name="Раздел 19" sheetId="35" r:id="rId24"/>
    <sheet name="Раздел 20" sheetId="14" r:id="rId25"/>
    <sheet name="Раздел 21" sheetId="46" r:id="rId26"/>
    <sheet name="Раздел 22" sheetId="47" r:id="rId27"/>
    <sheet name="Раздел 23" sheetId="48" r:id="rId28"/>
    <sheet name="Раздел 24" sheetId="28" r:id="rId29"/>
    <sheet name="Раздел 25" sheetId="29" r:id="rId30"/>
    <sheet name="Подпись" sheetId="15" r:id="rId31"/>
    <sheet name="ПЕЧАТЬ стр.1" sheetId="20" r:id="rId32"/>
    <sheet name="ПЕЧАТЬ стр.2" sheetId="21" r:id="rId33"/>
    <sheet name="ПЕЧАТЬ стр.3" sheetId="49" r:id="rId34"/>
    <sheet name="ПЕЧАТЬ стр.4" sheetId="50" r:id="rId35"/>
    <sheet name="ПЕЧАТЬ стр.5" sheetId="51" r:id="rId36"/>
    <sheet name="ПЕЧАТЬ стр.6" sheetId="52" r:id="rId37"/>
    <sheet name="ПЕЧАТЬ стр.7" sheetId="54" r:id="rId38"/>
    <sheet name="ПЕЧАТЬ стр. 8" sheetId="56" r:id="rId39"/>
    <sheet name="ПЕЧАТЬ стр.9" sheetId="57" r:id="rId40"/>
    <sheet name="ПЕЧАТЬ стр.10" sheetId="58" r:id="rId41"/>
    <sheet name="ПЕЧАТЬ стр. 11" sheetId="59" r:id="rId42"/>
    <sheet name="ПЕЧАТЬ стр.12" sheetId="60" r:id="rId43"/>
    <sheet name="ПЕЧАТЬ стр. 13" sheetId="62" r:id="rId44"/>
    <sheet name="ПЕЧАТЬ стр. 14" sheetId="73" r:id="rId45"/>
    <sheet name="ПЕЧАТЬ стр. 15" sheetId="68" r:id="rId46"/>
    <sheet name="ПЕЧАТЬ стр. 16" sheetId="70" r:id="rId47"/>
    <sheet name="ПЕЧАТЬ стр. 17" sheetId="72" r:id="rId48"/>
  </sheets>
  <definedNames>
    <definedName name="_xlnm._FilterDatabase" localSheetId="3" hidden="1">Ошибки!$A$1:$I$2058</definedName>
    <definedName name="_xlnm._FilterDatabase" localSheetId="2" hidden="1">'списки по разделам'!$E$1:$K$466</definedName>
    <definedName name="D_R1">'Раздел 1'!$C$3:$D$8</definedName>
    <definedName name="D_R10">'Раздел 10'!$C$4:$N$26</definedName>
    <definedName name="D_R11">'Раздел 11'!$C$4:$Q$26</definedName>
    <definedName name="D_R12">'Раздел 12'!$C$4:$E$25</definedName>
    <definedName name="D_R13">'Раздел 13'!$C$5:$N$27</definedName>
    <definedName name="D_R14">'Раздел 14'!$C$4:$X$6</definedName>
    <definedName name="D_R15">'Раздел 15'!$C$4:$K$34</definedName>
    <definedName name="D_R16">'Раздел 16'!$C$3:$D$24</definedName>
    <definedName name="D_R17">'Раздел 17'!$C$4:$I$8</definedName>
    <definedName name="D_R18">'Раздел 18'!$C$3:$D$14</definedName>
    <definedName name="D_R19">'Раздел 19'!$C$3:$D$11</definedName>
    <definedName name="D_R2">'Раздел 2'!$C$3:$D$8</definedName>
    <definedName name="D_R20">'Раздел 20'!$C$3:$E$14</definedName>
    <definedName name="D_R21">'Раздел 21'!$C$3:$E$14</definedName>
    <definedName name="D_R22">'Раздел 22'!$C$3:$E$9</definedName>
    <definedName name="D_R23">'Раздел 23'!$O$5:$Z$15</definedName>
    <definedName name="D_R24">'Раздел 24'!$C$3:$D$15</definedName>
    <definedName name="D_R25">'Раздел 25'!$C$3:$D$9</definedName>
    <definedName name="D_R3">'Раздел 3'!$C$4:$G$7</definedName>
    <definedName name="D_R4">'Раздел 4'!$C$4:$I$27</definedName>
    <definedName name="D_R5">'Раздел 5'!$C$4:$I$27</definedName>
    <definedName name="D_R6">'Раздел 6'!$C$4:$N$27</definedName>
    <definedName name="D_R7">'Раздел 7'!$C$4:$L$16</definedName>
    <definedName name="D_R8">'Раздел 8'!$C$3:$E$11</definedName>
    <definedName name="D_R9">'Раздел 9'!$C$4:$I$29</definedName>
    <definedName name="email">Подпись!$F$3</definedName>
    <definedName name="P_3">Титул!$A$19</definedName>
    <definedName name="P_5">Титул!$B$19</definedName>
    <definedName name="phone">Подпись!$B$3</definedName>
    <definedName name="razdel_01">'Раздел 14'!$E$4:$X$6</definedName>
    <definedName name="razdel_02">'Раздел 15'!$D$4:$K$34</definedName>
    <definedName name="razdel_17">'Раздел 23'!$P$5:$Z$15</definedName>
    <definedName name="responsible_fio">Подпись!$D$1</definedName>
    <definedName name="responsible_post">Подпись!$B$1</definedName>
    <definedName name="ДетскийСад">Титул!$C$14</definedName>
    <definedName name="КодЯзыка">Списки_ОКИН!$A$1:$A$49</definedName>
    <definedName name="НаименованияСписков">'списки по разделам'!$B$2:$B$29</definedName>
    <definedName name="_xlnm.Print_Area" localSheetId="41">'ПЕЧАТЬ стр. 11'!$A$1:$N$27</definedName>
    <definedName name="_xlnm.Print_Area" localSheetId="43">'ПЕЧАТЬ стр. 13'!$A$1:$K$33</definedName>
    <definedName name="_xlnm.Print_Area" localSheetId="44">'ПЕЧАТЬ стр. 14'!$A$1:$H$30</definedName>
    <definedName name="_xlnm.Print_Area" localSheetId="45">'ПЕЧАТЬ стр. 15'!$A$1:$H$24</definedName>
    <definedName name="_xlnm.Print_Area" localSheetId="46">'ПЕЧАТЬ стр. 16'!$A$15:$Z$49</definedName>
    <definedName name="_xlnm.Print_Area" localSheetId="47">'ПЕЧАТЬ стр. 17'!$A$1:$F$15</definedName>
    <definedName name="_xlnm.Print_Area" localSheetId="38">'ПЕЧАТЬ стр. 8'!$A$1:$M$26</definedName>
    <definedName name="_xlnm.Print_Area" localSheetId="40">'ПЕЧАТЬ стр.10'!$A$1:$D$25</definedName>
    <definedName name="_xlnm.Print_Area" localSheetId="42">'ПЕЧАТЬ стр.12'!$A$1:$W$40</definedName>
    <definedName name="_xlnm.Print_Area" localSheetId="32">'ПЕЧАТЬ стр.2'!$A$1:$EJ$27</definedName>
    <definedName name="_xlnm.Print_Area" localSheetId="33">'ПЕЧАТЬ стр.3'!$A$1:$H$28</definedName>
    <definedName name="_xlnm.Print_Area" localSheetId="34">'ПЕЧАТЬ стр.4'!$A$1:$H$28</definedName>
    <definedName name="_xlnm.Print_Area" localSheetId="35">'ПЕЧАТЬ стр.5'!$A$1:$M$27</definedName>
    <definedName name="_xlnm.Print_Area" localSheetId="36">'ПЕЧАТЬ стр.6'!$A$1:$K$28</definedName>
    <definedName name="_xlnm.Print_Area" localSheetId="37">'ПЕЧАТЬ стр.7'!$A$1:$I$29</definedName>
    <definedName name="_xlnm.Print_Area" localSheetId="39">'ПЕЧАТЬ стр.9'!$A$1:$P$26</definedName>
    <definedName name="_xlnm.Print_Area" localSheetId="28">'Раздел 24'!$A$1:$D$15</definedName>
    <definedName name="раздел_1_2">'списки по разделам'!$E$2:$I$465</definedName>
    <definedName name="Район">Титул!$C$13</definedName>
    <definedName name="Районы">'списки по разделам'!$A$2:$A$29</definedName>
    <definedName name="РуководительФИО">Подпись!$B$6</definedName>
    <definedName name="Сады">'списки по разделам'!$G$2:$Z$464</definedName>
    <definedName name="СписокРазделовДляВыгрузки">Списки!$C$6:$D$53</definedName>
    <definedName name="Условия">Ошибки!$A$2:$B$13</definedName>
    <definedName name="Учреждения_Бабаевский">'списки по разделам'!$E$2:$E$10</definedName>
    <definedName name="Учреждения_Бабушкинский">'списки по разделам'!$E$11:$E$20</definedName>
    <definedName name="Учреждения_Белозерский">'списки по разделам'!$E$21:$E$32</definedName>
    <definedName name="Учреждения_Вашкинский">'списки по разделам'!$E$33:$E$37</definedName>
    <definedName name="Учреждения_Великоустюгский">'списки по разделам'!$E$38:$E$71</definedName>
    <definedName name="Учреждения_Верховажский">'списки по разделам'!$E$72:$E$82</definedName>
    <definedName name="Учреждения_Вожегодский">'списки по разделам'!$E$83:$E$89</definedName>
    <definedName name="Учреждения_Вологодский">'списки по разделам'!$E$90:$E$116</definedName>
    <definedName name="Учреждения_Вытегорский">'списки по разделам'!$E$117:$E$129</definedName>
    <definedName name="Учреждения_г_Вологда">'списки по разделам'!$E$297:$E$381</definedName>
    <definedName name="Учреждения_г_Череповец">'списки по разделам'!$E$382:$E$464</definedName>
    <definedName name="Учреждения_Грязовецкий">'списки по разделам'!$E$130:$E$139</definedName>
    <definedName name="Учреждения_Кадуйский">'списки по разделам'!$E$140:$E$147</definedName>
    <definedName name="Учреждения_Кирилловский">'списки по разделам'!$E$148:$E$156</definedName>
    <definedName name="Учреждения_Кич_Городецкий">'списки по разделам'!$E$157:$E$164</definedName>
    <definedName name="Учреждения_Междуреченский">'списки по разделам'!$E$165:$E$170</definedName>
    <definedName name="Учреждения_Никольский">'списки по разделам'!$E$171:$E$182</definedName>
    <definedName name="Учреждения_Нюксенский">'списки по разделам'!$E$183:$E$187</definedName>
    <definedName name="Учреждения_Сокольский">'списки по разделам'!$E$188:$E$212</definedName>
    <definedName name="Учреждения_Сямженский">'списки по разделам'!$E$213:$E$218</definedName>
    <definedName name="Учреждения_Тарногский">'списки по разделам'!$E$219:$E$227</definedName>
    <definedName name="Учреждения_Тотемский">'списки по разделам'!$E$228:$E$241</definedName>
    <definedName name="Учреждения_Усть_Кубинский">'списки по разделам'!$E$242:$E$243</definedName>
    <definedName name="Учреждения_Устюженский">'списки по разделам'!$E$244:$E$255</definedName>
    <definedName name="Учреждения_Харовский">'списки по разделам'!$E$256:$E$266</definedName>
    <definedName name="Учреждения_Чагодощенский">'списки по разделам'!$E$267:$E$271</definedName>
    <definedName name="Учреждения_Череповецкий">'списки по разделам'!$E$272:$E$288</definedName>
    <definedName name="Учреждения_Шекснинский">'списки по разделам'!$E$289:$E$296</definedName>
    <definedName name="Языки">Списки_ОКИН!$B$1:$B$49</definedName>
  </definedNames>
  <calcPr calcId="125725"/>
</workbook>
</file>

<file path=xl/calcChain.xml><?xml version="1.0" encoding="utf-8"?>
<calcChain xmlns="http://schemas.openxmlformats.org/spreadsheetml/2006/main">
  <c r="H1915" i="19"/>
  <c r="H1914"/>
  <c r="H1913"/>
  <c r="H1912"/>
  <c r="H1911"/>
  <c r="G26" i="43"/>
  <c r="F26" i="59" s="1"/>
  <c r="G25" i="43"/>
  <c r="F25" i="59" s="1"/>
  <c r="G23" i="43"/>
  <c r="F23" i="59" s="1"/>
  <c r="G22" i="43"/>
  <c r="F22" i="59" s="1"/>
  <c r="G21" i="43"/>
  <c r="F21" i="59" s="1"/>
  <c r="G20" i="43"/>
  <c r="F20" i="59" s="1"/>
  <c r="G19" i="43"/>
  <c r="F19" i="59" s="1"/>
  <c r="G18" i="43"/>
  <c r="F18" i="59" s="1"/>
  <c r="G17" i="43"/>
  <c r="F17" i="59" s="1"/>
  <c r="G16" i="43"/>
  <c r="F16" i="59" s="1"/>
  <c r="G15" i="43"/>
  <c r="F15" i="59" s="1"/>
  <c r="G14" i="43"/>
  <c r="F14" i="59" s="1"/>
  <c r="G13" i="43"/>
  <c r="F13" i="59" s="1"/>
  <c r="G12" i="43"/>
  <c r="F12" i="59" s="1"/>
  <c r="G11" i="43"/>
  <c r="F11" i="59" s="1"/>
  <c r="F24"/>
  <c r="D5" i="3"/>
  <c r="CU6" i="21" s="1"/>
  <c r="B19" i="1"/>
  <c r="N33" i="20" s="1"/>
  <c r="B15" i="1"/>
  <c r="H5" i="19" s="1"/>
  <c r="D4" i="3"/>
  <c r="H1943" i="19" s="1"/>
  <c r="CU7" i="21"/>
  <c r="CU8"/>
  <c r="CU9"/>
  <c r="CU14"/>
  <c r="CU17"/>
  <c r="C5" i="72"/>
  <c r="C6"/>
  <c r="C7"/>
  <c r="C8"/>
  <c r="C9"/>
  <c r="V39" i="70"/>
  <c r="V40"/>
  <c r="V41"/>
  <c r="V42"/>
  <c r="V43"/>
  <c r="V44"/>
  <c r="V45"/>
  <c r="V46"/>
  <c r="V47"/>
  <c r="V48"/>
  <c r="V49"/>
  <c r="Z21"/>
  <c r="Z22"/>
  <c r="Z23"/>
  <c r="Z24"/>
  <c r="Z25"/>
  <c r="Z26"/>
  <c r="Z27"/>
  <c r="Z28"/>
  <c r="Z29"/>
  <c r="Y21"/>
  <c r="Y22"/>
  <c r="Y23"/>
  <c r="Y24"/>
  <c r="Y25"/>
  <c r="Y26"/>
  <c r="Y27"/>
  <c r="Y28"/>
  <c r="Y29"/>
  <c r="X21"/>
  <c r="X22"/>
  <c r="X23"/>
  <c r="X24"/>
  <c r="X25"/>
  <c r="X26"/>
  <c r="X27"/>
  <c r="X28"/>
  <c r="X29"/>
  <c r="W21"/>
  <c r="W22"/>
  <c r="W23"/>
  <c r="W24"/>
  <c r="W25"/>
  <c r="W26"/>
  <c r="W27"/>
  <c r="W28"/>
  <c r="W29"/>
  <c r="V21"/>
  <c r="V22"/>
  <c r="V23"/>
  <c r="V24"/>
  <c r="V25"/>
  <c r="V26"/>
  <c r="V27"/>
  <c r="V28"/>
  <c r="V29"/>
  <c r="U21"/>
  <c r="U22"/>
  <c r="U23"/>
  <c r="U24"/>
  <c r="U25"/>
  <c r="U26"/>
  <c r="U27"/>
  <c r="U28"/>
  <c r="U29"/>
  <c r="S21"/>
  <c r="S22"/>
  <c r="S23"/>
  <c r="S24"/>
  <c r="S25"/>
  <c r="S26"/>
  <c r="S27"/>
  <c r="S28"/>
  <c r="S29"/>
  <c r="Q21"/>
  <c r="Q22"/>
  <c r="Q23"/>
  <c r="Q24"/>
  <c r="Q25"/>
  <c r="Q26"/>
  <c r="Q27"/>
  <c r="Q28"/>
  <c r="Q29"/>
  <c r="P21"/>
  <c r="P22"/>
  <c r="P23"/>
  <c r="P24"/>
  <c r="P25"/>
  <c r="P26"/>
  <c r="P27"/>
  <c r="P28"/>
  <c r="P29"/>
  <c r="D20" i="68"/>
  <c r="D21"/>
  <c r="D22"/>
  <c r="D23"/>
  <c r="D24"/>
  <c r="C20"/>
  <c r="C21"/>
  <c r="C22"/>
  <c r="C23"/>
  <c r="C24"/>
  <c r="D6"/>
  <c r="D7"/>
  <c r="D8"/>
  <c r="D9"/>
  <c r="D10"/>
  <c r="D11"/>
  <c r="D12"/>
  <c r="D13"/>
  <c r="D14"/>
  <c r="C6"/>
  <c r="C7"/>
  <c r="C8"/>
  <c r="C9"/>
  <c r="C10"/>
  <c r="C11"/>
  <c r="C12"/>
  <c r="C13"/>
  <c r="C14"/>
  <c r="F21" i="73"/>
  <c r="F22"/>
  <c r="F23"/>
  <c r="F24"/>
  <c r="F25"/>
  <c r="F26"/>
  <c r="F27"/>
  <c r="F28"/>
  <c r="F29"/>
  <c r="F30"/>
  <c r="F20"/>
  <c r="E21"/>
  <c r="E22"/>
  <c r="E23"/>
  <c r="E24"/>
  <c r="E25"/>
  <c r="E26"/>
  <c r="E27"/>
  <c r="E28"/>
  <c r="E29"/>
  <c r="E30"/>
  <c r="E20"/>
  <c r="H5"/>
  <c r="H6"/>
  <c r="H7"/>
  <c r="H8"/>
  <c r="H9"/>
  <c r="H10"/>
  <c r="H11"/>
  <c r="H4"/>
  <c r="C5"/>
  <c r="C6"/>
  <c r="C7"/>
  <c r="C8"/>
  <c r="C9"/>
  <c r="C10"/>
  <c r="C11"/>
  <c r="C12"/>
  <c r="C13"/>
  <c r="C14"/>
  <c r="C4"/>
  <c r="J31" i="62"/>
  <c r="J32"/>
  <c r="J33"/>
  <c r="J30"/>
  <c r="H31"/>
  <c r="H32"/>
  <c r="H33"/>
  <c r="H30"/>
  <c r="F31"/>
  <c r="F32"/>
  <c r="F33"/>
  <c r="F30"/>
  <c r="E31"/>
  <c r="E32"/>
  <c r="E33"/>
  <c r="E30"/>
  <c r="D30"/>
  <c r="D31"/>
  <c r="D32"/>
  <c r="D33"/>
  <c r="E5"/>
  <c r="E6"/>
  <c r="E7"/>
  <c r="E8"/>
  <c r="E9"/>
  <c r="E10"/>
  <c r="E11"/>
  <c r="E12"/>
  <c r="E13"/>
  <c r="E14"/>
  <c r="E15"/>
  <c r="E16"/>
  <c r="E17"/>
  <c r="E18"/>
  <c r="E19"/>
  <c r="E20"/>
  <c r="E21"/>
  <c r="E22"/>
  <c r="E23"/>
  <c r="E4"/>
  <c r="R12" i="60"/>
  <c r="R13"/>
  <c r="R14"/>
  <c r="R15"/>
  <c r="R16"/>
  <c r="R17"/>
  <c r="R18"/>
  <c r="R19"/>
  <c r="R20"/>
  <c r="R21"/>
  <c r="R22"/>
  <c r="R23"/>
  <c r="R24"/>
  <c r="R25"/>
  <c r="R26"/>
  <c r="R27"/>
  <c r="R28"/>
  <c r="R29"/>
  <c r="R30"/>
  <c r="R31"/>
  <c r="R32"/>
  <c r="R33"/>
  <c r="R34"/>
  <c r="R35"/>
  <c r="R36"/>
  <c r="R37"/>
  <c r="R38"/>
  <c r="R39"/>
  <c r="R40"/>
  <c r="R11"/>
  <c r="P12"/>
  <c r="P13"/>
  <c r="P14"/>
  <c r="P15"/>
  <c r="P16"/>
  <c r="P17"/>
  <c r="P18"/>
  <c r="P19"/>
  <c r="P20"/>
  <c r="P21"/>
  <c r="P22"/>
  <c r="P23"/>
  <c r="P24"/>
  <c r="P25"/>
  <c r="P26"/>
  <c r="P27"/>
  <c r="P28"/>
  <c r="P29"/>
  <c r="P30"/>
  <c r="P31"/>
  <c r="P32"/>
  <c r="P33"/>
  <c r="P34"/>
  <c r="P35"/>
  <c r="P36"/>
  <c r="P37"/>
  <c r="P38"/>
  <c r="P39"/>
  <c r="P40"/>
  <c r="P11"/>
  <c r="N12"/>
  <c r="N13"/>
  <c r="N14"/>
  <c r="N15"/>
  <c r="N16"/>
  <c r="N17"/>
  <c r="N18"/>
  <c r="N19"/>
  <c r="N20"/>
  <c r="N21"/>
  <c r="N22"/>
  <c r="N23"/>
  <c r="N24"/>
  <c r="N25"/>
  <c r="N26"/>
  <c r="N27"/>
  <c r="N28"/>
  <c r="N29"/>
  <c r="N30"/>
  <c r="N31"/>
  <c r="N32"/>
  <c r="N33"/>
  <c r="N34"/>
  <c r="N35"/>
  <c r="N36"/>
  <c r="N37"/>
  <c r="N38"/>
  <c r="N39"/>
  <c r="N40"/>
  <c r="N11"/>
  <c r="L12"/>
  <c r="L13"/>
  <c r="L14"/>
  <c r="L15"/>
  <c r="L16"/>
  <c r="L17"/>
  <c r="L18"/>
  <c r="L19"/>
  <c r="L20"/>
  <c r="L21"/>
  <c r="L22"/>
  <c r="L23"/>
  <c r="L24"/>
  <c r="L25"/>
  <c r="L26"/>
  <c r="L27"/>
  <c r="L28"/>
  <c r="L29"/>
  <c r="L30"/>
  <c r="L31"/>
  <c r="L32"/>
  <c r="L33"/>
  <c r="L34"/>
  <c r="L35"/>
  <c r="L36"/>
  <c r="L37"/>
  <c r="L38"/>
  <c r="L39"/>
  <c r="L40"/>
  <c r="L11"/>
  <c r="I12"/>
  <c r="I13"/>
  <c r="I14"/>
  <c r="I15"/>
  <c r="I16"/>
  <c r="I17"/>
  <c r="I18"/>
  <c r="I19"/>
  <c r="I20"/>
  <c r="I21"/>
  <c r="I22"/>
  <c r="I23"/>
  <c r="I24"/>
  <c r="I25"/>
  <c r="I26"/>
  <c r="I27"/>
  <c r="I28"/>
  <c r="I29"/>
  <c r="I30"/>
  <c r="I31"/>
  <c r="I32"/>
  <c r="I33"/>
  <c r="I34"/>
  <c r="I35"/>
  <c r="I36"/>
  <c r="I37"/>
  <c r="I38"/>
  <c r="I39"/>
  <c r="I40"/>
  <c r="I11"/>
  <c r="G11"/>
  <c r="G12"/>
  <c r="G13"/>
  <c r="G14"/>
  <c r="G15"/>
  <c r="G16"/>
  <c r="G17"/>
  <c r="G18"/>
  <c r="G19"/>
  <c r="G20"/>
  <c r="G21"/>
  <c r="G22"/>
  <c r="G23"/>
  <c r="G24"/>
  <c r="G25"/>
  <c r="G26"/>
  <c r="G27"/>
  <c r="G28"/>
  <c r="G29"/>
  <c r="G30"/>
  <c r="G31"/>
  <c r="G32"/>
  <c r="G33"/>
  <c r="G34"/>
  <c r="G35"/>
  <c r="G36"/>
  <c r="G37"/>
  <c r="G38"/>
  <c r="G39"/>
  <c r="G40"/>
  <c r="E12"/>
  <c r="E13"/>
  <c r="E14"/>
  <c r="E15"/>
  <c r="E16"/>
  <c r="E17"/>
  <c r="E18"/>
  <c r="E19"/>
  <c r="E20"/>
  <c r="E21"/>
  <c r="E22"/>
  <c r="E23"/>
  <c r="E24"/>
  <c r="E25"/>
  <c r="E26"/>
  <c r="E27"/>
  <c r="E28"/>
  <c r="E29"/>
  <c r="E30"/>
  <c r="E31"/>
  <c r="E32"/>
  <c r="E33"/>
  <c r="E34"/>
  <c r="E35"/>
  <c r="E36"/>
  <c r="E37"/>
  <c r="E38"/>
  <c r="E39"/>
  <c r="E40"/>
  <c r="E11"/>
  <c r="C12"/>
  <c r="C13"/>
  <c r="C14"/>
  <c r="C15"/>
  <c r="C16"/>
  <c r="C17"/>
  <c r="C18"/>
  <c r="C19"/>
  <c r="C20"/>
  <c r="C21"/>
  <c r="C22"/>
  <c r="C23"/>
  <c r="C24"/>
  <c r="C25"/>
  <c r="C26"/>
  <c r="C27"/>
  <c r="C28"/>
  <c r="C29"/>
  <c r="C30"/>
  <c r="C31"/>
  <c r="C32"/>
  <c r="C33"/>
  <c r="C34"/>
  <c r="C35"/>
  <c r="C36"/>
  <c r="C37"/>
  <c r="C38"/>
  <c r="C39"/>
  <c r="C40"/>
  <c r="C11"/>
  <c r="D6"/>
  <c r="E6"/>
  <c r="F6"/>
  <c r="G6"/>
  <c r="H6"/>
  <c r="I6"/>
  <c r="J6"/>
  <c r="K6"/>
  <c r="L6"/>
  <c r="M6"/>
  <c r="N6"/>
  <c r="O6"/>
  <c r="P6"/>
  <c r="Q6"/>
  <c r="R6"/>
  <c r="S6"/>
  <c r="T6"/>
  <c r="U6"/>
  <c r="V6"/>
  <c r="W6"/>
  <c r="D5"/>
  <c r="E5"/>
  <c r="F5"/>
  <c r="G5"/>
  <c r="H5"/>
  <c r="I5"/>
  <c r="J5"/>
  <c r="K5"/>
  <c r="L5"/>
  <c r="M5"/>
  <c r="N5"/>
  <c r="O5"/>
  <c r="P5"/>
  <c r="Q5"/>
  <c r="R5"/>
  <c r="S5"/>
  <c r="T5"/>
  <c r="U5"/>
  <c r="V5"/>
  <c r="W5"/>
  <c r="C6"/>
  <c r="C5"/>
  <c r="M12" i="59"/>
  <c r="M13"/>
  <c r="M14"/>
  <c r="M15"/>
  <c r="M16"/>
  <c r="M17"/>
  <c r="M18"/>
  <c r="M19"/>
  <c r="M20"/>
  <c r="M21"/>
  <c r="M22"/>
  <c r="M23"/>
  <c r="M24"/>
  <c r="M25"/>
  <c r="M26"/>
  <c r="M27"/>
  <c r="L12"/>
  <c r="L13"/>
  <c r="L14"/>
  <c r="L15"/>
  <c r="L16"/>
  <c r="L17"/>
  <c r="L18"/>
  <c r="L19"/>
  <c r="L20"/>
  <c r="L21"/>
  <c r="L22"/>
  <c r="L23"/>
  <c r="L24"/>
  <c r="L25"/>
  <c r="L26"/>
  <c r="L27"/>
  <c r="K12"/>
  <c r="K13"/>
  <c r="K14"/>
  <c r="K15"/>
  <c r="K16"/>
  <c r="K17"/>
  <c r="K18"/>
  <c r="K19"/>
  <c r="K20"/>
  <c r="K21"/>
  <c r="K22"/>
  <c r="K23"/>
  <c r="K24"/>
  <c r="K25"/>
  <c r="K26"/>
  <c r="K27"/>
  <c r="J12"/>
  <c r="J13"/>
  <c r="J14"/>
  <c r="J15"/>
  <c r="J16"/>
  <c r="J17"/>
  <c r="J18"/>
  <c r="J19"/>
  <c r="J20"/>
  <c r="J21"/>
  <c r="J22"/>
  <c r="J23"/>
  <c r="J24"/>
  <c r="J25"/>
  <c r="J26"/>
  <c r="J27"/>
  <c r="I12"/>
  <c r="I13"/>
  <c r="I14"/>
  <c r="I15"/>
  <c r="I16"/>
  <c r="I17"/>
  <c r="I18"/>
  <c r="I19"/>
  <c r="I20"/>
  <c r="I21"/>
  <c r="I22"/>
  <c r="I23"/>
  <c r="I24"/>
  <c r="I25"/>
  <c r="I26"/>
  <c r="I27"/>
  <c r="H12"/>
  <c r="H13"/>
  <c r="H14"/>
  <c r="H15"/>
  <c r="H16"/>
  <c r="H17"/>
  <c r="H18"/>
  <c r="H19"/>
  <c r="H20"/>
  <c r="H21"/>
  <c r="H22"/>
  <c r="H23"/>
  <c r="H24"/>
  <c r="H25"/>
  <c r="H26"/>
  <c r="H27"/>
  <c r="G12"/>
  <c r="G13"/>
  <c r="G14"/>
  <c r="G15"/>
  <c r="G16"/>
  <c r="G17"/>
  <c r="G18"/>
  <c r="G19"/>
  <c r="G20"/>
  <c r="G21"/>
  <c r="G22"/>
  <c r="G23"/>
  <c r="G24"/>
  <c r="G25"/>
  <c r="G26"/>
  <c r="G27"/>
  <c r="F27"/>
  <c r="E12"/>
  <c r="E13"/>
  <c r="E14"/>
  <c r="E15"/>
  <c r="E16"/>
  <c r="E17"/>
  <c r="E18"/>
  <c r="E19"/>
  <c r="E20"/>
  <c r="E21"/>
  <c r="E22"/>
  <c r="E23"/>
  <c r="E24"/>
  <c r="E25"/>
  <c r="E26"/>
  <c r="E27"/>
  <c r="D12"/>
  <c r="D13"/>
  <c r="D14"/>
  <c r="D15"/>
  <c r="D16"/>
  <c r="D17"/>
  <c r="D18"/>
  <c r="D19"/>
  <c r="D20"/>
  <c r="D21"/>
  <c r="D22"/>
  <c r="D23"/>
  <c r="D24"/>
  <c r="D25"/>
  <c r="D26"/>
  <c r="D27"/>
  <c r="D7"/>
  <c r="D8"/>
  <c r="D9"/>
  <c r="D10"/>
  <c r="E10"/>
  <c r="F10"/>
  <c r="G10"/>
  <c r="H10"/>
  <c r="I10"/>
  <c r="J10"/>
  <c r="K10"/>
  <c r="L10"/>
  <c r="M10"/>
  <c r="N10"/>
  <c r="E9"/>
  <c r="F9"/>
  <c r="G9"/>
  <c r="H9"/>
  <c r="I9"/>
  <c r="J9"/>
  <c r="K9"/>
  <c r="L9"/>
  <c r="M9"/>
  <c r="E8"/>
  <c r="F8"/>
  <c r="G8"/>
  <c r="H8"/>
  <c r="I8"/>
  <c r="J8"/>
  <c r="K8"/>
  <c r="L8"/>
  <c r="M8"/>
  <c r="E7"/>
  <c r="F7"/>
  <c r="G7"/>
  <c r="H7"/>
  <c r="I7"/>
  <c r="J7"/>
  <c r="K7"/>
  <c r="L7"/>
  <c r="M7"/>
  <c r="N7"/>
  <c r="C7"/>
  <c r="C8"/>
  <c r="C9"/>
  <c r="C10"/>
  <c r="C12"/>
  <c r="C13"/>
  <c r="C14"/>
  <c r="C15"/>
  <c r="C16"/>
  <c r="C17"/>
  <c r="C18"/>
  <c r="C19"/>
  <c r="C20"/>
  <c r="C21"/>
  <c r="C22"/>
  <c r="C23"/>
  <c r="C24"/>
  <c r="C25"/>
  <c r="C26"/>
  <c r="C27"/>
  <c r="D6" i="58"/>
  <c r="D8"/>
  <c r="D9"/>
  <c r="D10"/>
  <c r="D11"/>
  <c r="D12"/>
  <c r="D13"/>
  <c r="D14"/>
  <c r="D15"/>
  <c r="D16"/>
  <c r="D17"/>
  <c r="D18"/>
  <c r="D19"/>
  <c r="D20"/>
  <c r="D21"/>
  <c r="D22"/>
  <c r="D23"/>
  <c r="D24"/>
  <c r="D25"/>
  <c r="C6"/>
  <c r="C8"/>
  <c r="C9"/>
  <c r="C10"/>
  <c r="C11"/>
  <c r="C12"/>
  <c r="C13"/>
  <c r="C14"/>
  <c r="C15"/>
  <c r="C16"/>
  <c r="C17"/>
  <c r="C18"/>
  <c r="C19"/>
  <c r="C20"/>
  <c r="C21"/>
  <c r="C22"/>
  <c r="C23"/>
  <c r="C24"/>
  <c r="C25"/>
  <c r="P6" i="57"/>
  <c r="P7"/>
  <c r="P8"/>
  <c r="P9"/>
  <c r="P11"/>
  <c r="P12"/>
  <c r="P13"/>
  <c r="P14"/>
  <c r="P15"/>
  <c r="P16"/>
  <c r="P17"/>
  <c r="P18"/>
  <c r="P19"/>
  <c r="P20"/>
  <c r="P21"/>
  <c r="P22"/>
  <c r="P23"/>
  <c r="P24"/>
  <c r="P25"/>
  <c r="P26"/>
  <c r="O6"/>
  <c r="O7"/>
  <c r="O8"/>
  <c r="O9"/>
  <c r="O11"/>
  <c r="O12"/>
  <c r="O13"/>
  <c r="O14"/>
  <c r="O15"/>
  <c r="O16"/>
  <c r="O17"/>
  <c r="O18"/>
  <c r="O19"/>
  <c r="O20"/>
  <c r="O21"/>
  <c r="O22"/>
  <c r="O23"/>
  <c r="O24"/>
  <c r="O25"/>
  <c r="O26"/>
  <c r="N6"/>
  <c r="N7"/>
  <c r="N8"/>
  <c r="N9"/>
  <c r="N11"/>
  <c r="N12"/>
  <c r="N13"/>
  <c r="N14"/>
  <c r="N15"/>
  <c r="N16"/>
  <c r="N17"/>
  <c r="N18"/>
  <c r="N19"/>
  <c r="N20"/>
  <c r="N21"/>
  <c r="N22"/>
  <c r="N23"/>
  <c r="N24"/>
  <c r="N25"/>
  <c r="N26"/>
  <c r="M6"/>
  <c r="M7"/>
  <c r="M8"/>
  <c r="M9"/>
  <c r="M11"/>
  <c r="M12"/>
  <c r="M13"/>
  <c r="M14"/>
  <c r="M15"/>
  <c r="M16"/>
  <c r="M17"/>
  <c r="M18"/>
  <c r="M19"/>
  <c r="M20"/>
  <c r="M21"/>
  <c r="M22"/>
  <c r="M23"/>
  <c r="M24"/>
  <c r="M25"/>
  <c r="M26"/>
  <c r="L6"/>
  <c r="L7"/>
  <c r="L8"/>
  <c r="L9"/>
  <c r="L11"/>
  <c r="L12"/>
  <c r="L13"/>
  <c r="L14"/>
  <c r="L15"/>
  <c r="L16"/>
  <c r="L17"/>
  <c r="L18"/>
  <c r="L19"/>
  <c r="L20"/>
  <c r="L21"/>
  <c r="L22"/>
  <c r="L23"/>
  <c r="L24"/>
  <c r="L25"/>
  <c r="L26"/>
  <c r="K6"/>
  <c r="K7"/>
  <c r="K8"/>
  <c r="K9"/>
  <c r="K11"/>
  <c r="K12"/>
  <c r="K13"/>
  <c r="K14"/>
  <c r="K15"/>
  <c r="K16"/>
  <c r="K17"/>
  <c r="K18"/>
  <c r="K19"/>
  <c r="K20"/>
  <c r="K21"/>
  <c r="K22"/>
  <c r="K23"/>
  <c r="K24"/>
  <c r="K25"/>
  <c r="K26"/>
  <c r="I6"/>
  <c r="I7"/>
  <c r="I8"/>
  <c r="I9"/>
  <c r="I11"/>
  <c r="I12"/>
  <c r="I13"/>
  <c r="I14"/>
  <c r="I15"/>
  <c r="I16"/>
  <c r="I17"/>
  <c r="I18"/>
  <c r="I19"/>
  <c r="I20"/>
  <c r="I21"/>
  <c r="I22"/>
  <c r="I23"/>
  <c r="I24"/>
  <c r="I25"/>
  <c r="I26"/>
  <c r="H6"/>
  <c r="H7"/>
  <c r="H8"/>
  <c r="H9"/>
  <c r="H11"/>
  <c r="H12"/>
  <c r="H13"/>
  <c r="H14"/>
  <c r="H15"/>
  <c r="H16"/>
  <c r="H17"/>
  <c r="H18"/>
  <c r="H19"/>
  <c r="H20"/>
  <c r="H21"/>
  <c r="H22"/>
  <c r="H23"/>
  <c r="H24"/>
  <c r="H25"/>
  <c r="H26"/>
  <c r="G6"/>
  <c r="G7"/>
  <c r="G8"/>
  <c r="G9"/>
  <c r="G11"/>
  <c r="G12"/>
  <c r="G13"/>
  <c r="G14"/>
  <c r="G15"/>
  <c r="G16"/>
  <c r="G17"/>
  <c r="G18"/>
  <c r="G19"/>
  <c r="G20"/>
  <c r="G21"/>
  <c r="G22"/>
  <c r="G23"/>
  <c r="G24"/>
  <c r="G25"/>
  <c r="G26"/>
  <c r="F6"/>
  <c r="F7"/>
  <c r="F8"/>
  <c r="F9"/>
  <c r="F11"/>
  <c r="F12"/>
  <c r="F13"/>
  <c r="F14"/>
  <c r="F15"/>
  <c r="F16"/>
  <c r="F17"/>
  <c r="F18"/>
  <c r="F19"/>
  <c r="F20"/>
  <c r="F21"/>
  <c r="F22"/>
  <c r="F23"/>
  <c r="F24"/>
  <c r="F25"/>
  <c r="F26"/>
  <c r="E6"/>
  <c r="E7"/>
  <c r="E8"/>
  <c r="E9"/>
  <c r="E11"/>
  <c r="E12"/>
  <c r="E13"/>
  <c r="E14"/>
  <c r="E15"/>
  <c r="E16"/>
  <c r="E17"/>
  <c r="E18"/>
  <c r="E19"/>
  <c r="E20"/>
  <c r="E21"/>
  <c r="E22"/>
  <c r="E23"/>
  <c r="E24"/>
  <c r="E25"/>
  <c r="E26"/>
  <c r="D6"/>
  <c r="D7"/>
  <c r="D8"/>
  <c r="D9"/>
  <c r="D11"/>
  <c r="D12"/>
  <c r="D13"/>
  <c r="D14"/>
  <c r="D15"/>
  <c r="D16"/>
  <c r="D17"/>
  <c r="D18"/>
  <c r="D19"/>
  <c r="D20"/>
  <c r="D21"/>
  <c r="D22"/>
  <c r="D23"/>
  <c r="D24"/>
  <c r="D25"/>
  <c r="D26"/>
  <c r="M6" i="56"/>
  <c r="M7"/>
  <c r="M8"/>
  <c r="M9"/>
  <c r="M11"/>
  <c r="M12"/>
  <c r="M13"/>
  <c r="M14"/>
  <c r="M15"/>
  <c r="M16"/>
  <c r="M17"/>
  <c r="M18"/>
  <c r="M19"/>
  <c r="M20"/>
  <c r="M21"/>
  <c r="M22"/>
  <c r="M23"/>
  <c r="M24"/>
  <c r="M25"/>
  <c r="M26"/>
  <c r="L6"/>
  <c r="L7"/>
  <c r="L8"/>
  <c r="L9"/>
  <c r="L11"/>
  <c r="L12"/>
  <c r="L13"/>
  <c r="L14"/>
  <c r="L15"/>
  <c r="L16"/>
  <c r="L17"/>
  <c r="L18"/>
  <c r="L19"/>
  <c r="L20"/>
  <c r="L21"/>
  <c r="L22"/>
  <c r="L23"/>
  <c r="L24"/>
  <c r="L25"/>
  <c r="L26"/>
  <c r="K6"/>
  <c r="K7"/>
  <c r="K8"/>
  <c r="K9"/>
  <c r="K11"/>
  <c r="K12"/>
  <c r="K13"/>
  <c r="K14"/>
  <c r="K15"/>
  <c r="K16"/>
  <c r="K17"/>
  <c r="K18"/>
  <c r="K19"/>
  <c r="K20"/>
  <c r="K21"/>
  <c r="K22"/>
  <c r="K23"/>
  <c r="K24"/>
  <c r="K25"/>
  <c r="K26"/>
  <c r="J6"/>
  <c r="J7"/>
  <c r="J8"/>
  <c r="J9"/>
  <c r="J11"/>
  <c r="J12"/>
  <c r="J13"/>
  <c r="J14"/>
  <c r="J15"/>
  <c r="J16"/>
  <c r="J17"/>
  <c r="J18"/>
  <c r="J19"/>
  <c r="J20"/>
  <c r="J21"/>
  <c r="J22"/>
  <c r="J23"/>
  <c r="J24"/>
  <c r="J25"/>
  <c r="J26"/>
  <c r="I6"/>
  <c r="I7"/>
  <c r="I8"/>
  <c r="I9"/>
  <c r="I11"/>
  <c r="I12"/>
  <c r="I13"/>
  <c r="I14"/>
  <c r="I15"/>
  <c r="I16"/>
  <c r="I17"/>
  <c r="I18"/>
  <c r="I19"/>
  <c r="I20"/>
  <c r="I21"/>
  <c r="I22"/>
  <c r="I23"/>
  <c r="I24"/>
  <c r="I25"/>
  <c r="I26"/>
  <c r="H6"/>
  <c r="H7"/>
  <c r="H8"/>
  <c r="H9"/>
  <c r="H11"/>
  <c r="H12"/>
  <c r="H13"/>
  <c r="H14"/>
  <c r="H15"/>
  <c r="H16"/>
  <c r="H17"/>
  <c r="H18"/>
  <c r="H19"/>
  <c r="H20"/>
  <c r="H21"/>
  <c r="H22"/>
  <c r="H23"/>
  <c r="H24"/>
  <c r="H25"/>
  <c r="H26"/>
  <c r="G6"/>
  <c r="G7"/>
  <c r="G8"/>
  <c r="G9"/>
  <c r="G11"/>
  <c r="G12"/>
  <c r="G13"/>
  <c r="G14"/>
  <c r="G15"/>
  <c r="G16"/>
  <c r="G17"/>
  <c r="G18"/>
  <c r="G19"/>
  <c r="G20"/>
  <c r="G21"/>
  <c r="G22"/>
  <c r="G23"/>
  <c r="G24"/>
  <c r="G25"/>
  <c r="G26"/>
  <c r="F6"/>
  <c r="F7"/>
  <c r="F8"/>
  <c r="F9"/>
  <c r="F11"/>
  <c r="F12"/>
  <c r="F13"/>
  <c r="F14"/>
  <c r="F15"/>
  <c r="F16"/>
  <c r="F17"/>
  <c r="F18"/>
  <c r="F19"/>
  <c r="F20"/>
  <c r="F21"/>
  <c r="F22"/>
  <c r="F23"/>
  <c r="F24"/>
  <c r="F25"/>
  <c r="F26"/>
  <c r="E6"/>
  <c r="E7"/>
  <c r="E8"/>
  <c r="E9"/>
  <c r="E11"/>
  <c r="E12"/>
  <c r="E13"/>
  <c r="E14"/>
  <c r="E15"/>
  <c r="E16"/>
  <c r="E17"/>
  <c r="E18"/>
  <c r="E19"/>
  <c r="E20"/>
  <c r="E21"/>
  <c r="E22"/>
  <c r="E23"/>
  <c r="E24"/>
  <c r="E25"/>
  <c r="E26"/>
  <c r="D6"/>
  <c r="D7"/>
  <c r="D8"/>
  <c r="D9"/>
  <c r="D11"/>
  <c r="D12"/>
  <c r="D13"/>
  <c r="D14"/>
  <c r="D15"/>
  <c r="D16"/>
  <c r="D17"/>
  <c r="D18"/>
  <c r="D19"/>
  <c r="D20"/>
  <c r="D21"/>
  <c r="D22"/>
  <c r="D23"/>
  <c r="D24"/>
  <c r="D25"/>
  <c r="D26"/>
  <c r="N5"/>
  <c r="H6" i="54"/>
  <c r="H7"/>
  <c r="H8"/>
  <c r="H9"/>
  <c r="H11"/>
  <c r="H12"/>
  <c r="H13"/>
  <c r="H14"/>
  <c r="H15"/>
  <c r="H16"/>
  <c r="H17"/>
  <c r="H18"/>
  <c r="H19"/>
  <c r="H20"/>
  <c r="H21"/>
  <c r="H22"/>
  <c r="H23"/>
  <c r="H24"/>
  <c r="H25"/>
  <c r="H26"/>
  <c r="H27"/>
  <c r="H28"/>
  <c r="H29"/>
  <c r="G6"/>
  <c r="G7"/>
  <c r="G8"/>
  <c r="G9"/>
  <c r="G11"/>
  <c r="G12"/>
  <c r="G13"/>
  <c r="G14"/>
  <c r="G15"/>
  <c r="G16"/>
  <c r="G17"/>
  <c r="G18"/>
  <c r="G19"/>
  <c r="G20"/>
  <c r="G21"/>
  <c r="G22"/>
  <c r="G23"/>
  <c r="G24"/>
  <c r="G25"/>
  <c r="G26"/>
  <c r="G27"/>
  <c r="G28"/>
  <c r="G29"/>
  <c r="F6"/>
  <c r="F7"/>
  <c r="F8"/>
  <c r="F9"/>
  <c r="F11"/>
  <c r="F12"/>
  <c r="F13"/>
  <c r="F14"/>
  <c r="F15"/>
  <c r="F16"/>
  <c r="F17"/>
  <c r="F18"/>
  <c r="F19"/>
  <c r="F20"/>
  <c r="F21"/>
  <c r="F22"/>
  <c r="F23"/>
  <c r="F24"/>
  <c r="F25"/>
  <c r="F26"/>
  <c r="F27"/>
  <c r="F28"/>
  <c r="F29"/>
  <c r="E6"/>
  <c r="E7"/>
  <c r="E8"/>
  <c r="E9"/>
  <c r="E11"/>
  <c r="E12"/>
  <c r="E13"/>
  <c r="E14"/>
  <c r="E15"/>
  <c r="E16"/>
  <c r="E17"/>
  <c r="E18"/>
  <c r="E19"/>
  <c r="E20"/>
  <c r="E21"/>
  <c r="E22"/>
  <c r="E23"/>
  <c r="E24"/>
  <c r="E25"/>
  <c r="E26"/>
  <c r="E27"/>
  <c r="E28"/>
  <c r="E29"/>
  <c r="D6"/>
  <c r="D7"/>
  <c r="D8"/>
  <c r="D9"/>
  <c r="D11"/>
  <c r="D12"/>
  <c r="D13"/>
  <c r="D14"/>
  <c r="D15"/>
  <c r="D16"/>
  <c r="D17"/>
  <c r="D18"/>
  <c r="D19"/>
  <c r="D20"/>
  <c r="D21"/>
  <c r="D22"/>
  <c r="D23"/>
  <c r="D24"/>
  <c r="D25"/>
  <c r="D26"/>
  <c r="D27"/>
  <c r="D28"/>
  <c r="D29"/>
  <c r="C6"/>
  <c r="C7"/>
  <c r="C8"/>
  <c r="C9"/>
  <c r="C11"/>
  <c r="C12"/>
  <c r="C13"/>
  <c r="C14"/>
  <c r="C15"/>
  <c r="C16"/>
  <c r="C17"/>
  <c r="C18"/>
  <c r="C19"/>
  <c r="C20"/>
  <c r="C21"/>
  <c r="C22"/>
  <c r="C23"/>
  <c r="C24"/>
  <c r="C25"/>
  <c r="C26"/>
  <c r="C27"/>
  <c r="C28"/>
  <c r="C29"/>
  <c r="D22" i="52"/>
  <c r="D23"/>
  <c r="K6"/>
  <c r="K7"/>
  <c r="K8"/>
  <c r="K9"/>
  <c r="K10"/>
  <c r="K11"/>
  <c r="K12"/>
  <c r="K13"/>
  <c r="K14"/>
  <c r="K15"/>
  <c r="K16"/>
  <c r="J6"/>
  <c r="J7"/>
  <c r="J8"/>
  <c r="J9"/>
  <c r="J10"/>
  <c r="J11"/>
  <c r="J12"/>
  <c r="J13"/>
  <c r="J14"/>
  <c r="J15"/>
  <c r="J16"/>
  <c r="I6"/>
  <c r="I7"/>
  <c r="I8"/>
  <c r="I9"/>
  <c r="I10"/>
  <c r="I11"/>
  <c r="I12"/>
  <c r="I13"/>
  <c r="I14"/>
  <c r="I15"/>
  <c r="I16"/>
  <c r="H6"/>
  <c r="H7"/>
  <c r="H8"/>
  <c r="H9"/>
  <c r="H10"/>
  <c r="H11"/>
  <c r="H12"/>
  <c r="H13"/>
  <c r="H14"/>
  <c r="H15"/>
  <c r="H16"/>
  <c r="G6"/>
  <c r="G7"/>
  <c r="G8"/>
  <c r="G9"/>
  <c r="G10"/>
  <c r="G11"/>
  <c r="G12"/>
  <c r="G13"/>
  <c r="G14"/>
  <c r="G15"/>
  <c r="G16"/>
  <c r="F6"/>
  <c r="F7"/>
  <c r="F8"/>
  <c r="F9"/>
  <c r="F10"/>
  <c r="F11"/>
  <c r="F12"/>
  <c r="F13"/>
  <c r="F14"/>
  <c r="F15"/>
  <c r="F16"/>
  <c r="E6"/>
  <c r="E7"/>
  <c r="E8"/>
  <c r="E9"/>
  <c r="E10"/>
  <c r="E11"/>
  <c r="E12"/>
  <c r="E13"/>
  <c r="E14"/>
  <c r="E15"/>
  <c r="E16"/>
  <c r="D6"/>
  <c r="D7"/>
  <c r="D8"/>
  <c r="D9"/>
  <c r="D10"/>
  <c r="D11"/>
  <c r="D12"/>
  <c r="D13"/>
  <c r="D14"/>
  <c r="D15"/>
  <c r="D16"/>
  <c r="D5"/>
  <c r="E5"/>
  <c r="F5"/>
  <c r="G5"/>
  <c r="H5"/>
  <c r="I5"/>
  <c r="J5"/>
  <c r="K5"/>
  <c r="M7" i="51"/>
  <c r="M8"/>
  <c r="M9"/>
  <c r="M10"/>
  <c r="M11"/>
  <c r="M12"/>
  <c r="M13"/>
  <c r="M14"/>
  <c r="M15"/>
  <c r="M16"/>
  <c r="M17"/>
  <c r="M18"/>
  <c r="M19"/>
  <c r="M20"/>
  <c r="M21"/>
  <c r="M22"/>
  <c r="M23"/>
  <c r="M24"/>
  <c r="M25"/>
  <c r="M26"/>
  <c r="M27"/>
  <c r="L7"/>
  <c r="L8"/>
  <c r="L9"/>
  <c r="L10"/>
  <c r="L11"/>
  <c r="L12"/>
  <c r="L13"/>
  <c r="L14"/>
  <c r="L15"/>
  <c r="L16"/>
  <c r="L17"/>
  <c r="L18"/>
  <c r="L19"/>
  <c r="L20"/>
  <c r="L21"/>
  <c r="L22"/>
  <c r="L23"/>
  <c r="L24"/>
  <c r="L25"/>
  <c r="L26"/>
  <c r="L27"/>
  <c r="K7"/>
  <c r="K8"/>
  <c r="K9"/>
  <c r="K10"/>
  <c r="K11"/>
  <c r="K12"/>
  <c r="K13"/>
  <c r="K14"/>
  <c r="K15"/>
  <c r="K16"/>
  <c r="K17"/>
  <c r="K18"/>
  <c r="K19"/>
  <c r="K20"/>
  <c r="K21"/>
  <c r="K22"/>
  <c r="K23"/>
  <c r="K24"/>
  <c r="K25"/>
  <c r="K26"/>
  <c r="K27"/>
  <c r="J7"/>
  <c r="J8"/>
  <c r="J9"/>
  <c r="J10"/>
  <c r="J11"/>
  <c r="J12"/>
  <c r="J13"/>
  <c r="J14"/>
  <c r="J15"/>
  <c r="J16"/>
  <c r="J17"/>
  <c r="J18"/>
  <c r="J19"/>
  <c r="J20"/>
  <c r="J21"/>
  <c r="J22"/>
  <c r="J23"/>
  <c r="J24"/>
  <c r="J25"/>
  <c r="J26"/>
  <c r="J27"/>
  <c r="I7"/>
  <c r="I8"/>
  <c r="I9"/>
  <c r="I10"/>
  <c r="I11"/>
  <c r="I12"/>
  <c r="I13"/>
  <c r="I14"/>
  <c r="I15"/>
  <c r="I16"/>
  <c r="I17"/>
  <c r="I18"/>
  <c r="I19"/>
  <c r="I20"/>
  <c r="I21"/>
  <c r="I22"/>
  <c r="I23"/>
  <c r="I24"/>
  <c r="I25"/>
  <c r="I26"/>
  <c r="I27"/>
  <c r="H7"/>
  <c r="H8"/>
  <c r="H9"/>
  <c r="H10"/>
  <c r="H11"/>
  <c r="H12"/>
  <c r="H13"/>
  <c r="H14"/>
  <c r="H15"/>
  <c r="H16"/>
  <c r="H17"/>
  <c r="H18"/>
  <c r="H19"/>
  <c r="H20"/>
  <c r="H21"/>
  <c r="H22"/>
  <c r="H23"/>
  <c r="H24"/>
  <c r="H25"/>
  <c r="H26"/>
  <c r="H27"/>
  <c r="G7"/>
  <c r="G8"/>
  <c r="G9"/>
  <c r="G10"/>
  <c r="G11"/>
  <c r="G12"/>
  <c r="G13"/>
  <c r="G14"/>
  <c r="G15"/>
  <c r="G16"/>
  <c r="G17"/>
  <c r="G18"/>
  <c r="G19"/>
  <c r="G20"/>
  <c r="G21"/>
  <c r="G22"/>
  <c r="G23"/>
  <c r="G24"/>
  <c r="G25"/>
  <c r="G26"/>
  <c r="G27"/>
  <c r="F7"/>
  <c r="F8"/>
  <c r="F9"/>
  <c r="F10"/>
  <c r="F11"/>
  <c r="F12"/>
  <c r="F13"/>
  <c r="F14"/>
  <c r="F15"/>
  <c r="F16"/>
  <c r="F17"/>
  <c r="F18"/>
  <c r="F19"/>
  <c r="F20"/>
  <c r="F21"/>
  <c r="F22"/>
  <c r="F23"/>
  <c r="F24"/>
  <c r="F25"/>
  <c r="F26"/>
  <c r="F27"/>
  <c r="E7"/>
  <c r="E8"/>
  <c r="E9"/>
  <c r="E10"/>
  <c r="E11"/>
  <c r="E12"/>
  <c r="E13"/>
  <c r="E14"/>
  <c r="E15"/>
  <c r="E16"/>
  <c r="E17"/>
  <c r="E18"/>
  <c r="E19"/>
  <c r="E20"/>
  <c r="E21"/>
  <c r="E22"/>
  <c r="E23"/>
  <c r="E24"/>
  <c r="E25"/>
  <c r="E26"/>
  <c r="E27"/>
  <c r="D7"/>
  <c r="D8"/>
  <c r="D9"/>
  <c r="D10"/>
  <c r="D11"/>
  <c r="D12"/>
  <c r="D13"/>
  <c r="D14"/>
  <c r="D15"/>
  <c r="D16"/>
  <c r="D17"/>
  <c r="D18"/>
  <c r="D19"/>
  <c r="D20"/>
  <c r="D21"/>
  <c r="D22"/>
  <c r="D23"/>
  <c r="D24"/>
  <c r="D25"/>
  <c r="D26"/>
  <c r="D27"/>
  <c r="H8" i="50"/>
  <c r="H9"/>
  <c r="H10"/>
  <c r="H11"/>
  <c r="H12"/>
  <c r="H13"/>
  <c r="H14"/>
  <c r="H15"/>
  <c r="H16"/>
  <c r="H17"/>
  <c r="H18"/>
  <c r="H19"/>
  <c r="H20"/>
  <c r="H21"/>
  <c r="H22"/>
  <c r="H23"/>
  <c r="H24"/>
  <c r="H25"/>
  <c r="H26"/>
  <c r="H27"/>
  <c r="H28"/>
  <c r="G8"/>
  <c r="G9"/>
  <c r="G10"/>
  <c r="G11"/>
  <c r="G12"/>
  <c r="G13"/>
  <c r="G14"/>
  <c r="G15"/>
  <c r="G16"/>
  <c r="G17"/>
  <c r="G18"/>
  <c r="G19"/>
  <c r="G20"/>
  <c r="G21"/>
  <c r="G22"/>
  <c r="G23"/>
  <c r="G24"/>
  <c r="G25"/>
  <c r="G26"/>
  <c r="G27"/>
  <c r="G28"/>
  <c r="F8"/>
  <c r="F9"/>
  <c r="F10"/>
  <c r="F11"/>
  <c r="F12"/>
  <c r="F13"/>
  <c r="F14"/>
  <c r="F15"/>
  <c r="F16"/>
  <c r="F17"/>
  <c r="F18"/>
  <c r="F19"/>
  <c r="F20"/>
  <c r="F21"/>
  <c r="F22"/>
  <c r="F23"/>
  <c r="F24"/>
  <c r="F25"/>
  <c r="F26"/>
  <c r="F27"/>
  <c r="F28"/>
  <c r="E8"/>
  <c r="E9"/>
  <c r="E10"/>
  <c r="E11"/>
  <c r="E12"/>
  <c r="E13"/>
  <c r="E14"/>
  <c r="E15"/>
  <c r="E16"/>
  <c r="E17"/>
  <c r="E18"/>
  <c r="E19"/>
  <c r="E20"/>
  <c r="E21"/>
  <c r="E22"/>
  <c r="E23"/>
  <c r="E24"/>
  <c r="E25"/>
  <c r="E26"/>
  <c r="E27"/>
  <c r="E28"/>
  <c r="D8"/>
  <c r="D9"/>
  <c r="D10"/>
  <c r="D11"/>
  <c r="D12"/>
  <c r="D13"/>
  <c r="D14"/>
  <c r="D15"/>
  <c r="D16"/>
  <c r="D17"/>
  <c r="D18"/>
  <c r="D19"/>
  <c r="D20"/>
  <c r="D21"/>
  <c r="D22"/>
  <c r="D23"/>
  <c r="D24"/>
  <c r="D25"/>
  <c r="D26"/>
  <c r="D27"/>
  <c r="D28"/>
  <c r="H8" i="49"/>
  <c r="H9"/>
  <c r="H10"/>
  <c r="H11"/>
  <c r="H12"/>
  <c r="H13"/>
  <c r="H14"/>
  <c r="H15"/>
  <c r="H16"/>
  <c r="H17"/>
  <c r="H18"/>
  <c r="H19"/>
  <c r="H20"/>
  <c r="H21"/>
  <c r="H22"/>
  <c r="H23"/>
  <c r="H24"/>
  <c r="H25"/>
  <c r="H26"/>
  <c r="H27"/>
  <c r="H28"/>
  <c r="G8"/>
  <c r="G9"/>
  <c r="G10"/>
  <c r="G11"/>
  <c r="G12"/>
  <c r="G13"/>
  <c r="G14"/>
  <c r="G15"/>
  <c r="G16"/>
  <c r="G17"/>
  <c r="G18"/>
  <c r="G19"/>
  <c r="G20"/>
  <c r="G21"/>
  <c r="G22"/>
  <c r="G23"/>
  <c r="G24"/>
  <c r="G25"/>
  <c r="G26"/>
  <c r="G27"/>
  <c r="G28"/>
  <c r="F8"/>
  <c r="F9"/>
  <c r="F10"/>
  <c r="F11"/>
  <c r="F12"/>
  <c r="F13"/>
  <c r="F14"/>
  <c r="F15"/>
  <c r="F16"/>
  <c r="F17"/>
  <c r="F18"/>
  <c r="F19"/>
  <c r="F20"/>
  <c r="F21"/>
  <c r="F22"/>
  <c r="F23"/>
  <c r="F24"/>
  <c r="F25"/>
  <c r="F26"/>
  <c r="F27"/>
  <c r="F28"/>
  <c r="E8"/>
  <c r="E9"/>
  <c r="E10"/>
  <c r="E11"/>
  <c r="E12"/>
  <c r="E13"/>
  <c r="E14"/>
  <c r="E15"/>
  <c r="E16"/>
  <c r="E17"/>
  <c r="E18"/>
  <c r="E19"/>
  <c r="E20"/>
  <c r="E21"/>
  <c r="E22"/>
  <c r="E23"/>
  <c r="E24"/>
  <c r="E25"/>
  <c r="E26"/>
  <c r="E27"/>
  <c r="E28"/>
  <c r="D8"/>
  <c r="D9"/>
  <c r="D10"/>
  <c r="D11"/>
  <c r="D12"/>
  <c r="D13"/>
  <c r="D14"/>
  <c r="D15"/>
  <c r="D16"/>
  <c r="D17"/>
  <c r="D18"/>
  <c r="D19"/>
  <c r="D20"/>
  <c r="D21"/>
  <c r="D22"/>
  <c r="D23"/>
  <c r="D24"/>
  <c r="D25"/>
  <c r="D26"/>
  <c r="D27"/>
  <c r="D28"/>
  <c r="CU16" i="21"/>
  <c r="CU15"/>
  <c r="C28" i="52"/>
  <c r="C27"/>
  <c r="C26"/>
  <c r="C25"/>
  <c r="C24"/>
  <c r="Q7" i="43"/>
  <c r="Q8"/>
  <c r="Q9"/>
  <c r="Q10"/>
  <c r="Q12"/>
  <c r="Q13"/>
  <c r="Q14"/>
  <c r="Q15"/>
  <c r="Q16"/>
  <c r="Q17"/>
  <c r="Q18"/>
  <c r="Q19"/>
  <c r="Q20"/>
  <c r="Q21"/>
  <c r="Q22"/>
  <c r="Q23"/>
  <c r="Q24"/>
  <c r="Q25"/>
  <c r="Q26"/>
  <c r="Q27"/>
  <c r="T6" i="10"/>
  <c r="T7"/>
  <c r="T8"/>
  <c r="T9"/>
  <c r="T11"/>
  <c r="T12"/>
  <c r="T13"/>
  <c r="T14"/>
  <c r="T15"/>
  <c r="T16"/>
  <c r="T17"/>
  <c r="T18"/>
  <c r="T19"/>
  <c r="T20"/>
  <c r="T21"/>
  <c r="T22"/>
  <c r="T23"/>
  <c r="T24"/>
  <c r="T25"/>
  <c r="T26"/>
  <c r="Q6" i="9"/>
  <c r="Q7"/>
  <c r="Q8"/>
  <c r="Q9"/>
  <c r="Q11"/>
  <c r="Q12"/>
  <c r="Q13"/>
  <c r="Q14"/>
  <c r="Q15"/>
  <c r="Q16"/>
  <c r="Q17"/>
  <c r="Q18"/>
  <c r="Q19"/>
  <c r="Q20"/>
  <c r="Q21"/>
  <c r="Q22"/>
  <c r="Q23"/>
  <c r="Q24"/>
  <c r="Q25"/>
  <c r="Q26"/>
  <c r="P6" i="34"/>
  <c r="H2056" i="19"/>
  <c r="H2055"/>
  <c r="H2054"/>
  <c r="H2051"/>
  <c r="H2050"/>
  <c r="H2049"/>
  <c r="H2048"/>
  <c r="H2047"/>
  <c r="H2046"/>
  <c r="H2045"/>
  <c r="H2044"/>
  <c r="H2043"/>
  <c r="H2042"/>
  <c r="H2038"/>
  <c r="H2037"/>
  <c r="H2036"/>
  <c r="H2035"/>
  <c r="H2034"/>
  <c r="H2033"/>
  <c r="H2031"/>
  <c r="H2029"/>
  <c r="H2028"/>
  <c r="H2027"/>
  <c r="H2026"/>
  <c r="H2025"/>
  <c r="H2024"/>
  <c r="H2023"/>
  <c r="H2022"/>
  <c r="H2020"/>
  <c r="H2018"/>
  <c r="H2017"/>
  <c r="H2008"/>
  <c r="H2007"/>
  <c r="H2006"/>
  <c r="H2005"/>
  <c r="H2004"/>
  <c r="H1989"/>
  <c r="H1988"/>
  <c r="H1987"/>
  <c r="H1986"/>
  <c r="H1985"/>
  <c r="H1984"/>
  <c r="H1983"/>
  <c r="H1982"/>
  <c r="H1981"/>
  <c r="H1972"/>
  <c r="H1971"/>
  <c r="H1970"/>
  <c r="H1969"/>
  <c r="H1962"/>
  <c r="H1961"/>
  <c r="H1909"/>
  <c r="H1908"/>
  <c r="H1907"/>
  <c r="H1906"/>
  <c r="H1905"/>
  <c r="H1857"/>
  <c r="H1856"/>
  <c r="H1855"/>
  <c r="H1854"/>
  <c r="H1853"/>
  <c r="H1852"/>
  <c r="H1851"/>
  <c r="H1850"/>
  <c r="H1849"/>
  <c r="H1848"/>
  <c r="H1830"/>
  <c r="H1829"/>
  <c r="H1828"/>
  <c r="H1827"/>
  <c r="H1826"/>
  <c r="H1825"/>
  <c r="H1824"/>
  <c r="H1823"/>
  <c r="H1822"/>
  <c r="H1821"/>
  <c r="H1820"/>
  <c r="H1819"/>
  <c r="H1818"/>
  <c r="H1817"/>
  <c r="H1816"/>
  <c r="H1815"/>
  <c r="H1814"/>
  <c r="H1813"/>
  <c r="H1812"/>
  <c r="H1811"/>
  <c r="H1810"/>
  <c r="H1809"/>
  <c r="H1808"/>
  <c r="H1807"/>
  <c r="H1806"/>
  <c r="H1805"/>
  <c r="H1801"/>
  <c r="H1800"/>
  <c r="H1799"/>
  <c r="H1798"/>
  <c r="H1797"/>
  <c r="H1796"/>
  <c r="H1795"/>
  <c r="H1793"/>
  <c r="H1792"/>
  <c r="H1791"/>
  <c r="H1790"/>
  <c r="H1789"/>
  <c r="H1788"/>
  <c r="H1787"/>
  <c r="H1786"/>
  <c r="H1785"/>
  <c r="H1784"/>
  <c r="H1783"/>
  <c r="H1782"/>
  <c r="H1781"/>
  <c r="H1780"/>
  <c r="H1779"/>
  <c r="H1778"/>
  <c r="H1777"/>
  <c r="H1776"/>
  <c r="H1775"/>
  <c r="H1774"/>
  <c r="H1773"/>
  <c r="H1772"/>
  <c r="H1771"/>
  <c r="H1770"/>
  <c r="H1769"/>
  <c r="H1768"/>
  <c r="H1767"/>
  <c r="H1766"/>
  <c r="H1765"/>
  <c r="H1764"/>
  <c r="H1762"/>
  <c r="H1761"/>
  <c r="H1760"/>
  <c r="H1759"/>
  <c r="H1757"/>
  <c r="H1756"/>
  <c r="H1755"/>
  <c r="H1754"/>
  <c r="H1753"/>
  <c r="H1752"/>
  <c r="H1751"/>
  <c r="H1750"/>
  <c r="H1749"/>
  <c r="H1748"/>
  <c r="H1747"/>
  <c r="H1746"/>
  <c r="H1745"/>
  <c r="H1744"/>
  <c r="H1743"/>
  <c r="H1742"/>
  <c r="H1740"/>
  <c r="H1739"/>
  <c r="H1738"/>
  <c r="H1737"/>
  <c r="H1735"/>
  <c r="H1734"/>
  <c r="H1733"/>
  <c r="H1732"/>
  <c r="H1731"/>
  <c r="H1730"/>
  <c r="H1729"/>
  <c r="H1728"/>
  <c r="H1727"/>
  <c r="H1726"/>
  <c r="H1725"/>
  <c r="H1724"/>
  <c r="H1723"/>
  <c r="H1722"/>
  <c r="H1721"/>
  <c r="H1720"/>
  <c r="H1718"/>
  <c r="H1717"/>
  <c r="H1716"/>
  <c r="H1715"/>
  <c r="H1713"/>
  <c r="H1712"/>
  <c r="H1711"/>
  <c r="H1710"/>
  <c r="H1709"/>
  <c r="H1708"/>
  <c r="H1707"/>
  <c r="H1706"/>
  <c r="H1705"/>
  <c r="H1704"/>
  <c r="H1703"/>
  <c r="H1702"/>
  <c r="H1701"/>
  <c r="H1700"/>
  <c r="H1699"/>
  <c r="H1698"/>
  <c r="H1696"/>
  <c r="H1695"/>
  <c r="H1694"/>
  <c r="H1693"/>
  <c r="H1690"/>
  <c r="H1689"/>
  <c r="H1688"/>
  <c r="H1687"/>
  <c r="H1686"/>
  <c r="H1685"/>
  <c r="H1684"/>
  <c r="H1683"/>
  <c r="H1682"/>
  <c r="H1681"/>
  <c r="H1680"/>
  <c r="H1679"/>
  <c r="H1678"/>
  <c r="H1677"/>
  <c r="H1676"/>
  <c r="H1675"/>
  <c r="H1673"/>
  <c r="H1671"/>
  <c r="H1670"/>
  <c r="H1669"/>
  <c r="H1668"/>
  <c r="H1667"/>
  <c r="H1666"/>
  <c r="H1665"/>
  <c r="H1664"/>
  <c r="H1663"/>
  <c r="H1662"/>
  <c r="H1661"/>
  <c r="H1660"/>
  <c r="H1659"/>
  <c r="H1658"/>
  <c r="H1657"/>
  <c r="H1656"/>
  <c r="H1655"/>
  <c r="H1654"/>
  <c r="H1653"/>
  <c r="H1652"/>
  <c r="H1650"/>
  <c r="H1603"/>
  <c r="H1602"/>
  <c r="H1601"/>
  <c r="H1600"/>
  <c r="H1599"/>
  <c r="H1598"/>
  <c r="H1596"/>
  <c r="H1595"/>
  <c r="H1594"/>
  <c r="H1593"/>
  <c r="H1592"/>
  <c r="H1591"/>
  <c r="H1589"/>
  <c r="H1588"/>
  <c r="H1587"/>
  <c r="H1586"/>
  <c r="H1585"/>
  <c r="H1584"/>
  <c r="H1582"/>
  <c r="H1581"/>
  <c r="H1580"/>
  <c r="H1579"/>
  <c r="H1578"/>
  <c r="H1577"/>
  <c r="H1528"/>
  <c r="H1527"/>
  <c r="H1526"/>
  <c r="H1525"/>
  <c r="H1524"/>
  <c r="H1523"/>
  <c r="H1522"/>
  <c r="H1521"/>
  <c r="H1520"/>
  <c r="H1519"/>
  <c r="H1517"/>
  <c r="H1516"/>
  <c r="H1515"/>
  <c r="H1514"/>
  <c r="H1513"/>
  <c r="H1512"/>
  <c r="H1511"/>
  <c r="H1510"/>
  <c r="H1509"/>
  <c r="H1508"/>
  <c r="H1505"/>
  <c r="H1504"/>
  <c r="H1503"/>
  <c r="H1502"/>
  <c r="H1501"/>
  <c r="H1500"/>
  <c r="H1499"/>
  <c r="H1498"/>
  <c r="H1497"/>
  <c r="H1496"/>
  <c r="H1495"/>
  <c r="H1494"/>
  <c r="H1493"/>
  <c r="H1492"/>
  <c r="H1491"/>
  <c r="H1490"/>
  <c r="H1488"/>
  <c r="H1487"/>
  <c r="H1486"/>
  <c r="H1485"/>
  <c r="H1439"/>
  <c r="H1438"/>
  <c r="H1437"/>
  <c r="H1436"/>
  <c r="H1435"/>
  <c r="H1434"/>
  <c r="H1433"/>
  <c r="H1432"/>
  <c r="H1431"/>
  <c r="H1430"/>
  <c r="H1429"/>
  <c r="H1428"/>
  <c r="H1427"/>
  <c r="H1426"/>
  <c r="H1425"/>
  <c r="H1424"/>
  <c r="H1423"/>
  <c r="H1421"/>
  <c r="H1420"/>
  <c r="H1419"/>
  <c r="H1418"/>
  <c r="H1416"/>
  <c r="H1415"/>
  <c r="H1414"/>
  <c r="H1413"/>
  <c r="H1412"/>
  <c r="H1411"/>
  <c r="H1410"/>
  <c r="H1409"/>
  <c r="H1408"/>
  <c r="H1407"/>
  <c r="H1406"/>
  <c r="H1405"/>
  <c r="H1404"/>
  <c r="H1403"/>
  <c r="H1402"/>
  <c r="H1401"/>
  <c r="H1400"/>
  <c r="H1398"/>
  <c r="H1397"/>
  <c r="H1396"/>
  <c r="H1395"/>
  <c r="H1393"/>
  <c r="H1392"/>
  <c r="H1391"/>
  <c r="H1390"/>
  <c r="H1389"/>
  <c r="H1388"/>
  <c r="H1387"/>
  <c r="H1386"/>
  <c r="H1385"/>
  <c r="H1384"/>
  <c r="H1383"/>
  <c r="H1382"/>
  <c r="H1381"/>
  <c r="H1380"/>
  <c r="H1379"/>
  <c r="H1378"/>
  <c r="H1377"/>
  <c r="H1376"/>
  <c r="H1375"/>
  <c r="H1373"/>
  <c r="H1372"/>
  <c r="H1371"/>
  <c r="H1370"/>
  <c r="H1368"/>
  <c r="H1367"/>
  <c r="H1366"/>
  <c r="H1365"/>
  <c r="H1364"/>
  <c r="H1363"/>
  <c r="H1362"/>
  <c r="H1361"/>
  <c r="H1360"/>
  <c r="H1359"/>
  <c r="H1358"/>
  <c r="H1357"/>
  <c r="H1356"/>
  <c r="H1355"/>
  <c r="H1354"/>
  <c r="H1353"/>
  <c r="H1352"/>
  <c r="H1351"/>
  <c r="H1349"/>
  <c r="H1348"/>
  <c r="H1347"/>
  <c r="H1346"/>
  <c r="H1338"/>
  <c r="H1337"/>
  <c r="H1336"/>
  <c r="H1335"/>
  <c r="H1334"/>
  <c r="H1333"/>
  <c r="H1332"/>
  <c r="H1331"/>
  <c r="H1330"/>
  <c r="H1329"/>
  <c r="H1328"/>
  <c r="H1327"/>
  <c r="H1326"/>
  <c r="H1325"/>
  <c r="H1317"/>
  <c r="H1316"/>
  <c r="H1315"/>
  <c r="H1314"/>
  <c r="H1313"/>
  <c r="H1312"/>
  <c r="H1311"/>
  <c r="H1310"/>
  <c r="H1308"/>
  <c r="H1307"/>
  <c r="H1306"/>
  <c r="H1305"/>
  <c r="H1304"/>
  <c r="H1303"/>
  <c r="H1302"/>
  <c r="H1301"/>
  <c r="H1299"/>
  <c r="H1298"/>
  <c r="H1297"/>
  <c r="H1296"/>
  <c r="H1295"/>
  <c r="H1294"/>
  <c r="H1293"/>
  <c r="H1292"/>
  <c r="H1290"/>
  <c r="H1289"/>
  <c r="H1288"/>
  <c r="H1287"/>
  <c r="H1286"/>
  <c r="H1285"/>
  <c r="H1284"/>
  <c r="H1283"/>
  <c r="H1281"/>
  <c r="H1280"/>
  <c r="H1279"/>
  <c r="H1278"/>
  <c r="H1277"/>
  <c r="H1276"/>
  <c r="H1275"/>
  <c r="H1274"/>
  <c r="H1272"/>
  <c r="H1271"/>
  <c r="H1270"/>
  <c r="H1269"/>
  <c r="H1268"/>
  <c r="H1267"/>
  <c r="H1266"/>
  <c r="H1265"/>
  <c r="H1263"/>
  <c r="H1262"/>
  <c r="H1261"/>
  <c r="H1260"/>
  <c r="H1259"/>
  <c r="H1258"/>
  <c r="H1257"/>
  <c r="H1256"/>
  <c r="H1254"/>
  <c r="H1253"/>
  <c r="H1252"/>
  <c r="H1251"/>
  <c r="H1250"/>
  <c r="H1249"/>
  <c r="H1248"/>
  <c r="H1247"/>
  <c r="H1245"/>
  <c r="H1244"/>
  <c r="H1243"/>
  <c r="H1242"/>
  <c r="H1241"/>
  <c r="H1240"/>
  <c r="H1239"/>
  <c r="H1238"/>
  <c r="H1236"/>
  <c r="H1235"/>
  <c r="H1234"/>
  <c r="H1233"/>
  <c r="H1232"/>
  <c r="H1231"/>
  <c r="H1230"/>
  <c r="H1229"/>
  <c r="H1227"/>
  <c r="H1226"/>
  <c r="H1225"/>
  <c r="H1224"/>
  <c r="H1223"/>
  <c r="H1222"/>
  <c r="H1221"/>
  <c r="H1220"/>
  <c r="H1218"/>
  <c r="H1217"/>
  <c r="H1216"/>
  <c r="H1215"/>
  <c r="H1214"/>
  <c r="H1213"/>
  <c r="H1212"/>
  <c r="H1211"/>
  <c r="H1209"/>
  <c r="H1208"/>
  <c r="H1207"/>
  <c r="H1206"/>
  <c r="H1205"/>
  <c r="H1204"/>
  <c r="H1203"/>
  <c r="H1202"/>
  <c r="H1200"/>
  <c r="H1199"/>
  <c r="H1198"/>
  <c r="H1197"/>
  <c r="H1196"/>
  <c r="H1195"/>
  <c r="H1194"/>
  <c r="H1193"/>
  <c r="H1191"/>
  <c r="H1190"/>
  <c r="H1189"/>
  <c r="H1188"/>
  <c r="H1187"/>
  <c r="H1186"/>
  <c r="H1185"/>
  <c r="H1184"/>
  <c r="H1182"/>
  <c r="H1181"/>
  <c r="H1180"/>
  <c r="H1179"/>
  <c r="H1178"/>
  <c r="H1177"/>
  <c r="H1176"/>
  <c r="H1175"/>
  <c r="H1173"/>
  <c r="H1172"/>
  <c r="H1171"/>
  <c r="H1170"/>
  <c r="H1169"/>
  <c r="H1168"/>
  <c r="H1167"/>
  <c r="H1166"/>
  <c r="H1164"/>
  <c r="H1163"/>
  <c r="H1162"/>
  <c r="H1161"/>
  <c r="H1160"/>
  <c r="H1159"/>
  <c r="H1158"/>
  <c r="H1157"/>
  <c r="H1155"/>
  <c r="H1154"/>
  <c r="H1153"/>
  <c r="H1152"/>
  <c r="H1151"/>
  <c r="H1150"/>
  <c r="H1149"/>
  <c r="H1148"/>
  <c r="H1146"/>
  <c r="H1145"/>
  <c r="H1144"/>
  <c r="H1143"/>
  <c r="H1142"/>
  <c r="H1141"/>
  <c r="H1140"/>
  <c r="H1139"/>
  <c r="H1137"/>
  <c r="H1136"/>
  <c r="H1135"/>
  <c r="H1134"/>
  <c r="H1133"/>
  <c r="H1132"/>
  <c r="H1131"/>
  <c r="H1130"/>
  <c r="H1128"/>
  <c r="H1127"/>
  <c r="H1126"/>
  <c r="H1125"/>
  <c r="H1124"/>
  <c r="H1123"/>
  <c r="H1122"/>
  <c r="H1121"/>
  <c r="H1119"/>
  <c r="H1118"/>
  <c r="H1117"/>
  <c r="H1116"/>
  <c r="H1115"/>
  <c r="H1114"/>
  <c r="H1113"/>
  <c r="H1112"/>
  <c r="H970"/>
  <c r="H969"/>
  <c r="H968"/>
  <c r="H967"/>
  <c r="H966"/>
  <c r="H965"/>
  <c r="H964"/>
  <c r="H963"/>
  <c r="H962"/>
  <c r="H961"/>
  <c r="H959"/>
  <c r="H958"/>
  <c r="H957"/>
  <c r="H956"/>
  <c r="H955"/>
  <c r="H954"/>
  <c r="H953"/>
  <c r="H952"/>
  <c r="H951"/>
  <c r="H950"/>
  <c r="H948"/>
  <c r="H947"/>
  <c r="H946"/>
  <c r="H945"/>
  <c r="H944"/>
  <c r="H943"/>
  <c r="H942"/>
  <c r="H941"/>
  <c r="H940"/>
  <c r="H939"/>
  <c r="H937"/>
  <c r="H936"/>
  <c r="H935"/>
  <c r="H934"/>
  <c r="H933"/>
  <c r="H932"/>
  <c r="H931"/>
  <c r="H930"/>
  <c r="H929"/>
  <c r="H928"/>
  <c r="H926"/>
  <c r="H925"/>
  <c r="H924"/>
  <c r="H923"/>
  <c r="H922"/>
  <c r="H921"/>
  <c r="H920"/>
  <c r="H919"/>
  <c r="H918"/>
  <c r="H917"/>
  <c r="H915"/>
  <c r="H914"/>
  <c r="H913"/>
  <c r="H912"/>
  <c r="H911"/>
  <c r="H910"/>
  <c r="H909"/>
  <c r="H908"/>
  <c r="H907"/>
  <c r="H906"/>
  <c r="H904"/>
  <c r="H903"/>
  <c r="H902"/>
  <c r="H901"/>
  <c r="H900"/>
  <c r="H899"/>
  <c r="H898"/>
  <c r="H897"/>
  <c r="H896"/>
  <c r="H895"/>
  <c r="H893"/>
  <c r="H892"/>
  <c r="H891"/>
  <c r="H890"/>
  <c r="H889"/>
  <c r="H888"/>
  <c r="H887"/>
  <c r="H886"/>
  <c r="H885"/>
  <c r="H884"/>
  <c r="H882"/>
  <c r="H881"/>
  <c r="H880"/>
  <c r="H879"/>
  <c r="H878"/>
  <c r="H877"/>
  <c r="H876"/>
  <c r="H875"/>
  <c r="H874"/>
  <c r="H873"/>
  <c r="H870"/>
  <c r="H869"/>
  <c r="H868"/>
  <c r="H867"/>
  <c r="H866"/>
  <c r="H865"/>
  <c r="H864"/>
  <c r="H863"/>
  <c r="H862"/>
  <c r="H861"/>
  <c r="H860"/>
  <c r="H859"/>
  <c r="H858"/>
  <c r="H857"/>
  <c r="H856"/>
  <c r="H855"/>
  <c r="H854"/>
  <c r="H853"/>
  <c r="H852"/>
  <c r="H851"/>
  <c r="H850"/>
  <c r="H478"/>
  <c r="H477"/>
  <c r="H476"/>
  <c r="H475"/>
  <c r="H474"/>
  <c r="H473"/>
  <c r="H472"/>
  <c r="H471"/>
  <c r="H470"/>
  <c r="H469"/>
  <c r="H467"/>
  <c r="H466"/>
  <c r="H465"/>
  <c r="H464"/>
  <c r="H463"/>
  <c r="H462"/>
  <c r="H461"/>
  <c r="H460"/>
  <c r="H459"/>
  <c r="H458"/>
  <c r="H456"/>
  <c r="H455"/>
  <c r="H454"/>
  <c r="H453"/>
  <c r="H452"/>
  <c r="H451"/>
  <c r="H450"/>
  <c r="H449"/>
  <c r="H448"/>
  <c r="H447"/>
  <c r="H445"/>
  <c r="H444"/>
  <c r="H443"/>
  <c r="H442"/>
  <c r="H441"/>
  <c r="H440"/>
  <c r="H439"/>
  <c r="H438"/>
  <c r="H437"/>
  <c r="H436"/>
  <c r="H434"/>
  <c r="H433"/>
  <c r="H432"/>
  <c r="H431"/>
  <c r="H430"/>
  <c r="H429"/>
  <c r="H428"/>
  <c r="H427"/>
  <c r="H426"/>
  <c r="H425"/>
  <c r="H423"/>
  <c r="H422"/>
  <c r="H421"/>
  <c r="H420"/>
  <c r="H419"/>
  <c r="H418"/>
  <c r="H417"/>
  <c r="H416"/>
  <c r="H415"/>
  <c r="H414"/>
  <c r="H412"/>
  <c r="H411"/>
  <c r="H410"/>
  <c r="H409"/>
  <c r="H408"/>
  <c r="H407"/>
  <c r="H406"/>
  <c r="H405"/>
  <c r="H404"/>
  <c r="H403"/>
  <c r="H401"/>
  <c r="H400"/>
  <c r="H399"/>
  <c r="H398"/>
  <c r="H397"/>
  <c r="H396"/>
  <c r="H395"/>
  <c r="H394"/>
  <c r="H393"/>
  <c r="H392"/>
  <c r="H390"/>
  <c r="H389"/>
  <c r="H388"/>
  <c r="H387"/>
  <c r="H386"/>
  <c r="H385"/>
  <c r="H384"/>
  <c r="H383"/>
  <c r="H382"/>
  <c r="H381"/>
  <c r="H263"/>
  <c r="H262"/>
  <c r="H261"/>
  <c r="H260"/>
  <c r="H259"/>
  <c r="H258"/>
  <c r="H257"/>
  <c r="H256"/>
  <c r="H255"/>
  <c r="H254"/>
  <c r="H252"/>
  <c r="H251"/>
  <c r="H250"/>
  <c r="H249"/>
  <c r="H248"/>
  <c r="H247"/>
  <c r="H246"/>
  <c r="H245"/>
  <c r="H244"/>
  <c r="H243"/>
  <c r="H241"/>
  <c r="H240"/>
  <c r="H239"/>
  <c r="H238"/>
  <c r="H237"/>
  <c r="H236"/>
  <c r="H235"/>
  <c r="H234"/>
  <c r="H233"/>
  <c r="H232"/>
  <c r="H230"/>
  <c r="H229"/>
  <c r="H228"/>
  <c r="H227"/>
  <c r="H226"/>
  <c r="H225"/>
  <c r="H224"/>
  <c r="H223"/>
  <c r="H222"/>
  <c r="H221"/>
  <c r="H219"/>
  <c r="H218"/>
  <c r="H217"/>
  <c r="H216"/>
  <c r="H215"/>
  <c r="H214"/>
  <c r="H213"/>
  <c r="H212"/>
  <c r="H211"/>
  <c r="H210"/>
  <c r="H208"/>
  <c r="H207"/>
  <c r="H206"/>
  <c r="H205"/>
  <c r="H204"/>
  <c r="H203"/>
  <c r="H202"/>
  <c r="H201"/>
  <c r="H200"/>
  <c r="H199"/>
  <c r="H197"/>
  <c r="H196"/>
  <c r="H195"/>
  <c r="H194"/>
  <c r="H193"/>
  <c r="H192"/>
  <c r="H191"/>
  <c r="H190"/>
  <c r="H189"/>
  <c r="H188"/>
  <c r="H186"/>
  <c r="H185"/>
  <c r="H184"/>
  <c r="H183"/>
  <c r="H182"/>
  <c r="H181"/>
  <c r="H180"/>
  <c r="H179"/>
  <c r="H178"/>
  <c r="H177"/>
  <c r="H175"/>
  <c r="H174"/>
  <c r="H173"/>
  <c r="H172"/>
  <c r="H171"/>
  <c r="H170"/>
  <c r="H169"/>
  <c r="H168"/>
  <c r="H167"/>
  <c r="H166"/>
  <c r="H44"/>
  <c r="H43"/>
  <c r="H37"/>
  <c r="H36"/>
  <c r="H34"/>
  <c r="H33"/>
  <c r="H32"/>
  <c r="H31"/>
  <c r="H29"/>
  <c r="H28"/>
  <c r="H27"/>
  <c r="H26"/>
  <c r="H24"/>
  <c r="H23"/>
  <c r="H22"/>
  <c r="H21"/>
  <c r="H18"/>
  <c r="H17"/>
  <c r="H16"/>
  <c r="H13"/>
  <c r="H4"/>
  <c r="H47"/>
  <c r="H48"/>
  <c r="H2014"/>
  <c r="H2013"/>
  <c r="H2012"/>
  <c r="H2011"/>
  <c r="H2010"/>
  <c r="H2000"/>
  <c r="H1999"/>
  <c r="H1998"/>
  <c r="H1997"/>
  <c r="H1996"/>
  <c r="H1995"/>
  <c r="H1994"/>
  <c r="H1993"/>
  <c r="H1992"/>
  <c r="H1976"/>
  <c r="H1975"/>
  <c r="H1974"/>
  <c r="H1973"/>
  <c r="H1968"/>
  <c r="H1967"/>
  <c r="H1966"/>
  <c r="H1965"/>
  <c r="H1964"/>
  <c r="H1963"/>
  <c r="H1088"/>
  <c r="H1089"/>
  <c r="H1090"/>
  <c r="H1091"/>
  <c r="H1092"/>
  <c r="H1093"/>
  <c r="H1094"/>
  <c r="H1095"/>
  <c r="H1096"/>
  <c r="H1097"/>
  <c r="H1098"/>
  <c r="H1099"/>
  <c r="H1100"/>
  <c r="H1101"/>
  <c r="H1102"/>
  <c r="H1103"/>
  <c r="H1104"/>
  <c r="H1105"/>
  <c r="H1106"/>
  <c r="H1107"/>
  <c r="H1108"/>
  <c r="H1065"/>
  <c r="H1066"/>
  <c r="H1067"/>
  <c r="H1068"/>
  <c r="H1069"/>
  <c r="H1070"/>
  <c r="H1071"/>
  <c r="H1072"/>
  <c r="H1073"/>
  <c r="H1074"/>
  <c r="H1075"/>
  <c r="H1076"/>
  <c r="H1077"/>
  <c r="H1078"/>
  <c r="H1079"/>
  <c r="H1080"/>
  <c r="H1081"/>
  <c r="H1082"/>
  <c r="H1083"/>
  <c r="H1084"/>
  <c r="H1085"/>
  <c r="H1042"/>
  <c r="H1043"/>
  <c r="H1044"/>
  <c r="H1045"/>
  <c r="H1046"/>
  <c r="H1047"/>
  <c r="H1048"/>
  <c r="H1049"/>
  <c r="H1050"/>
  <c r="H1051"/>
  <c r="H1052"/>
  <c r="H1053"/>
  <c r="H1054"/>
  <c r="H1055"/>
  <c r="H1056"/>
  <c r="H1057"/>
  <c r="H1058"/>
  <c r="H1059"/>
  <c r="H1060"/>
  <c r="H1061"/>
  <c r="H1062"/>
  <c r="H1019"/>
  <c r="H1020"/>
  <c r="H1021"/>
  <c r="H1022"/>
  <c r="H1023"/>
  <c r="H1024"/>
  <c r="H1025"/>
  <c r="H1026"/>
  <c r="H1027"/>
  <c r="H1028"/>
  <c r="H1029"/>
  <c r="H1030"/>
  <c r="H1031"/>
  <c r="H1032"/>
  <c r="H1033"/>
  <c r="H1034"/>
  <c r="H1035"/>
  <c r="H1036"/>
  <c r="H1037"/>
  <c r="H1038"/>
  <c r="H1039"/>
  <c r="H996"/>
  <c r="H997"/>
  <c r="H998"/>
  <c r="H999"/>
  <c r="H1000"/>
  <c r="H1001"/>
  <c r="H1002"/>
  <c r="H1003"/>
  <c r="H1004"/>
  <c r="H1005"/>
  <c r="H1006"/>
  <c r="H1007"/>
  <c r="H1008"/>
  <c r="H1009"/>
  <c r="H1010"/>
  <c r="H1011"/>
  <c r="H1012"/>
  <c r="H1013"/>
  <c r="H1014"/>
  <c r="H1015"/>
  <c r="H1016"/>
  <c r="H986"/>
  <c r="H596"/>
  <c r="H597"/>
  <c r="H598"/>
  <c r="H599"/>
  <c r="H600"/>
  <c r="H601"/>
  <c r="H602"/>
  <c r="H603"/>
  <c r="H604"/>
  <c r="H605"/>
  <c r="H606"/>
  <c r="H607"/>
  <c r="H608"/>
  <c r="H609"/>
  <c r="H610"/>
  <c r="H611"/>
  <c r="H612"/>
  <c r="H613"/>
  <c r="H614"/>
  <c r="H615"/>
  <c r="H616"/>
  <c r="H573"/>
  <c r="H574"/>
  <c r="H575"/>
  <c r="H576"/>
  <c r="H577"/>
  <c r="H578"/>
  <c r="H579"/>
  <c r="H580"/>
  <c r="H581"/>
  <c r="H582"/>
  <c r="H583"/>
  <c r="H584"/>
  <c r="H585"/>
  <c r="H586"/>
  <c r="H587"/>
  <c r="H588"/>
  <c r="H589"/>
  <c r="H590"/>
  <c r="H591"/>
  <c r="H592"/>
  <c r="H593"/>
  <c r="H550"/>
  <c r="H551"/>
  <c r="H552"/>
  <c r="H553"/>
  <c r="H554"/>
  <c r="H555"/>
  <c r="H556"/>
  <c r="H557"/>
  <c r="H558"/>
  <c r="H559"/>
  <c r="H560"/>
  <c r="H561"/>
  <c r="H562"/>
  <c r="H563"/>
  <c r="H564"/>
  <c r="H565"/>
  <c r="H566"/>
  <c r="H567"/>
  <c r="H568"/>
  <c r="H569"/>
  <c r="H570"/>
  <c r="H527"/>
  <c r="H528"/>
  <c r="H529"/>
  <c r="H530"/>
  <c r="H531"/>
  <c r="H532"/>
  <c r="H533"/>
  <c r="H534"/>
  <c r="H535"/>
  <c r="H536"/>
  <c r="H537"/>
  <c r="H538"/>
  <c r="H539"/>
  <c r="H540"/>
  <c r="H541"/>
  <c r="H542"/>
  <c r="H543"/>
  <c r="H544"/>
  <c r="H545"/>
  <c r="H546"/>
  <c r="H547"/>
  <c r="H504"/>
  <c r="H505"/>
  <c r="H506"/>
  <c r="H507"/>
  <c r="H508"/>
  <c r="H509"/>
  <c r="H510"/>
  <c r="H511"/>
  <c r="H512"/>
  <c r="H513"/>
  <c r="H514"/>
  <c r="H515"/>
  <c r="H516"/>
  <c r="H517"/>
  <c r="H518"/>
  <c r="H519"/>
  <c r="H520"/>
  <c r="H521"/>
  <c r="H522"/>
  <c r="H523"/>
  <c r="H524"/>
  <c r="A50"/>
  <c r="A49"/>
  <c r="A265"/>
  <c r="A264"/>
  <c r="D6" i="5"/>
  <c r="D7"/>
  <c r="H1120" i="19" s="1"/>
  <c r="D8" i="5"/>
  <c r="H1291" i="19" s="1"/>
  <c r="D9" i="5"/>
  <c r="D10"/>
  <c r="D11"/>
  <c r="D12"/>
  <c r="D13"/>
  <c r="D14"/>
  <c r="D15"/>
  <c r="D16"/>
  <c r="D8" i="38"/>
  <c r="D9"/>
  <c r="D10"/>
  <c r="D11"/>
  <c r="D12"/>
  <c r="D13"/>
  <c r="D14"/>
  <c r="D15"/>
  <c r="D16"/>
  <c r="D17"/>
  <c r="H277" i="19" s="1"/>
  <c r="D18" i="38"/>
  <c r="H492" i="19" s="1"/>
  <c r="D19" i="38"/>
  <c r="D20"/>
  <c r="D21"/>
  <c r="D22"/>
  <c r="D23"/>
  <c r="D24"/>
  <c r="D25"/>
  <c r="D26"/>
  <c r="D27"/>
  <c r="D7"/>
  <c r="C8" i="50"/>
  <c r="D8" i="34"/>
  <c r="D9"/>
  <c r="D10"/>
  <c r="D11"/>
  <c r="D12"/>
  <c r="D13"/>
  <c r="D14"/>
  <c r="D15"/>
  <c r="D16"/>
  <c r="D17"/>
  <c r="H722" i="19" s="1"/>
  <c r="D18" i="34"/>
  <c r="D19"/>
  <c r="D20"/>
  <c r="D21"/>
  <c r="D22"/>
  <c r="D23"/>
  <c r="D24"/>
  <c r="D25"/>
  <c r="D26"/>
  <c r="D27"/>
  <c r="D7"/>
  <c r="C7" i="51"/>
  <c r="D8" i="37"/>
  <c r="H482" i="19"/>
  <c r="D9" i="37"/>
  <c r="H483" i="19" s="1"/>
  <c r="D10" i="37"/>
  <c r="D11"/>
  <c r="D12"/>
  <c r="D13"/>
  <c r="D14"/>
  <c r="D15"/>
  <c r="D16"/>
  <c r="D17"/>
  <c r="H154" i="19" s="1"/>
  <c r="D18" i="37"/>
  <c r="D19"/>
  <c r="H493" i="19"/>
  <c r="D20" i="37"/>
  <c r="H494" i="19"/>
  <c r="D21" i="37"/>
  <c r="H495" i="19"/>
  <c r="D22" i="37"/>
  <c r="D23"/>
  <c r="D24"/>
  <c r="D25"/>
  <c r="D26"/>
  <c r="D27"/>
  <c r="D7"/>
  <c r="C8" i="49"/>
  <c r="A40" i="19"/>
  <c r="A39"/>
  <c r="A38"/>
  <c r="A37"/>
  <c r="A36"/>
  <c r="A35"/>
  <c r="A34"/>
  <c r="A33"/>
  <c r="A32"/>
  <c r="A31"/>
  <c r="A30"/>
  <c r="A29"/>
  <c r="A28"/>
  <c r="A27"/>
  <c r="A26"/>
  <c r="A25"/>
  <c r="A24"/>
  <c r="A23"/>
  <c r="P6" i="48"/>
  <c r="P20" i="70"/>
  <c r="T10" i="48"/>
  <c r="T24" i="70"/>
  <c r="R10" i="48"/>
  <c r="R24" i="70"/>
  <c r="T9" i="48"/>
  <c r="T23" i="70"/>
  <c r="R9" i="48"/>
  <c r="R23" i="70"/>
  <c r="T15" i="48"/>
  <c r="T29" i="70"/>
  <c r="R15" i="48"/>
  <c r="R29" i="70"/>
  <c r="T14" i="48"/>
  <c r="T28" i="70"/>
  <c r="R14" i="48"/>
  <c r="R28" i="70"/>
  <c r="T13" i="48"/>
  <c r="T27" i="70"/>
  <c r="R13" i="48"/>
  <c r="R27" i="70"/>
  <c r="T12" i="48"/>
  <c r="T26" i="70"/>
  <c r="R12" i="48"/>
  <c r="R26" i="70"/>
  <c r="T11" i="48"/>
  <c r="R11"/>
  <c r="T8"/>
  <c r="T22" i="70"/>
  <c r="R8" i="48"/>
  <c r="R22" i="70"/>
  <c r="T7" i="48"/>
  <c r="T6"/>
  <c r="T20" i="70"/>
  <c r="R7" i="48"/>
  <c r="R21" i="70"/>
  <c r="Z6" i="48"/>
  <c r="Z20" i="70"/>
  <c r="Y6" i="48"/>
  <c r="Y20" i="70"/>
  <c r="X6" i="48"/>
  <c r="X20" i="70"/>
  <c r="W6" i="48"/>
  <c r="W20" i="70"/>
  <c r="V6" i="48"/>
  <c r="V20" i="70"/>
  <c r="U6" i="48"/>
  <c r="U20" i="70"/>
  <c r="S6" i="48"/>
  <c r="S20" i="70"/>
  <c r="Q6" i="48"/>
  <c r="Q20" i="70"/>
  <c r="E4" i="47"/>
  <c r="D19" i="68"/>
  <c r="D4" i="47"/>
  <c r="C19" i="68"/>
  <c r="E5" i="46"/>
  <c r="D5" i="68"/>
  <c r="E4" i="46"/>
  <c r="D4" i="68"/>
  <c r="D5" i="46"/>
  <c r="H1980" i="19"/>
  <c r="D11" i="43"/>
  <c r="D6" s="1"/>
  <c r="N11"/>
  <c r="M11" i="59"/>
  <c r="M11" i="43"/>
  <c r="L11" i="59" s="1"/>
  <c r="L11" i="43"/>
  <c r="K11" i="59" s="1"/>
  <c r="K11" i="43"/>
  <c r="J11"/>
  <c r="I11" i="59" s="1"/>
  <c r="I11" i="43"/>
  <c r="H11" i="59" s="1"/>
  <c r="H11" i="43"/>
  <c r="H6" s="1"/>
  <c r="F11"/>
  <c r="F6" s="1"/>
  <c r="E11"/>
  <c r="D11" i="59" s="1"/>
  <c r="N6" i="43"/>
  <c r="M6" i="59"/>
  <c r="D6" i="42"/>
  <c r="D7"/>
  <c r="D8"/>
  <c r="C33" i="62"/>
  <c r="D5" i="42"/>
  <c r="C30" i="62"/>
  <c r="D7" i="41"/>
  <c r="C7" i="58"/>
  <c r="D5" i="41"/>
  <c r="C5" i="58" s="1"/>
  <c r="E7" i="41"/>
  <c r="E5"/>
  <c r="H1649" i="19" s="1"/>
  <c r="E10" i="10"/>
  <c r="D10" i="57"/>
  <c r="F10" i="10"/>
  <c r="E10" i="57"/>
  <c r="G10" i="10"/>
  <c r="G5" s="1"/>
  <c r="F5" i="57" s="1"/>
  <c r="H10" i="10"/>
  <c r="G10" i="57" s="1"/>
  <c r="I10" i="10"/>
  <c r="H10" i="57"/>
  <c r="J10" i="10"/>
  <c r="I10" i="57" s="1"/>
  <c r="L10" i="10"/>
  <c r="K10" i="57"/>
  <c r="L5" i="10"/>
  <c r="K5" i="57"/>
  <c r="M10" i="10"/>
  <c r="L10" i="57" s="1"/>
  <c r="N10" i="10"/>
  <c r="M10" i="57"/>
  <c r="N5" i="10"/>
  <c r="M5" i="57"/>
  <c r="O10" i="10"/>
  <c r="O5" s="1"/>
  <c r="N5" i="57" s="1"/>
  <c r="P10" i="10"/>
  <c r="P5" s="1"/>
  <c r="O5" i="57" s="1"/>
  <c r="Q10" i="10"/>
  <c r="Q5" s="1"/>
  <c r="P5" i="57" s="1"/>
  <c r="F5" i="10"/>
  <c r="E5" i="57"/>
  <c r="E5" i="10"/>
  <c r="D5" i="57"/>
  <c r="K25" i="10"/>
  <c r="K24"/>
  <c r="K23"/>
  <c r="K22"/>
  <c r="K21"/>
  <c r="K20"/>
  <c r="K19"/>
  <c r="K18"/>
  <c r="K17"/>
  <c r="K16"/>
  <c r="K15"/>
  <c r="K14"/>
  <c r="K13"/>
  <c r="J13" i="57" s="1"/>
  <c r="K12" i="10"/>
  <c r="K11"/>
  <c r="K9"/>
  <c r="K8"/>
  <c r="K7"/>
  <c r="H1606" i="19" s="1"/>
  <c r="K6" i="10"/>
  <c r="D25"/>
  <c r="D24"/>
  <c r="D23"/>
  <c r="D22"/>
  <c r="D21"/>
  <c r="D20"/>
  <c r="D19"/>
  <c r="D18"/>
  <c r="D17"/>
  <c r="D16"/>
  <c r="D15"/>
  <c r="D14"/>
  <c r="D13"/>
  <c r="D12"/>
  <c r="D11"/>
  <c r="D9"/>
  <c r="D8"/>
  <c r="D7"/>
  <c r="D6"/>
  <c r="F10" i="9"/>
  <c r="E10" i="56"/>
  <c r="F5" i="9"/>
  <c r="E5" i="56"/>
  <c r="G10" i="9"/>
  <c r="G5" s="1"/>
  <c r="H10"/>
  <c r="H5" s="1"/>
  <c r="G5" i="56" s="1"/>
  <c r="I10" i="9"/>
  <c r="I5" s="1"/>
  <c r="H5" i="56" s="1"/>
  <c r="J10" i="9"/>
  <c r="J5" s="1"/>
  <c r="I5" i="56" s="1"/>
  <c r="K10" i="9"/>
  <c r="J10" i="56" s="1"/>
  <c r="K5" i="9"/>
  <c r="J5" i="56" s="1"/>
  <c r="L10" i="9"/>
  <c r="L5" s="1"/>
  <c r="K5" i="56" s="1"/>
  <c r="M10" i="9"/>
  <c r="M5" s="1"/>
  <c r="L5" i="56" s="1"/>
  <c r="N10" i="9"/>
  <c r="N5" s="1"/>
  <c r="M5" i="56" s="1"/>
  <c r="E10" i="9"/>
  <c r="D10" i="56"/>
  <c r="E5" i="9"/>
  <c r="D5" i="56"/>
  <c r="D6" i="9"/>
  <c r="D7"/>
  <c r="H1553" i="19" s="1"/>
  <c r="D8" i="9"/>
  <c r="C8" i="56"/>
  <c r="D9" i="9"/>
  <c r="C9" i="56"/>
  <c r="D11" i="9"/>
  <c r="C11" i="56" s="1"/>
  <c r="D12" i="9"/>
  <c r="C12" i="56" s="1"/>
  <c r="D13" i="9"/>
  <c r="C13" i="56" s="1"/>
  <c r="D14" i="9"/>
  <c r="C14" i="56" s="1"/>
  <c r="D15" i="9"/>
  <c r="C15" i="56" s="1"/>
  <c r="D16" i="9"/>
  <c r="C16" i="56"/>
  <c r="D17" i="9"/>
  <c r="C17" i="56"/>
  <c r="D18" i="9"/>
  <c r="C18" i="56"/>
  <c r="D19" i="9"/>
  <c r="C19" i="56"/>
  <c r="D20" i="9"/>
  <c r="C20" i="56"/>
  <c r="D21" i="9"/>
  <c r="C21" i="56"/>
  <c r="D22" i="9"/>
  <c r="C22" i="56"/>
  <c r="D23" i="9"/>
  <c r="H1569" i="19" s="1"/>
  <c r="D24" i="9"/>
  <c r="C24" i="56"/>
  <c r="D25" i="9"/>
  <c r="C25" i="56" s="1"/>
  <c r="D26" i="9"/>
  <c r="C26" i="56" s="1"/>
  <c r="D6" i="39"/>
  <c r="D11"/>
  <c r="D10"/>
  <c r="D9"/>
  <c r="D8"/>
  <c r="D7"/>
  <c r="E4"/>
  <c r="H35" i="19" s="1"/>
  <c r="H40"/>
  <c r="F6" i="34"/>
  <c r="E6" i="51"/>
  <c r="F5" i="34"/>
  <c r="E5" i="51" s="1"/>
  <c r="G6" i="34"/>
  <c r="F6" i="51"/>
  <c r="G5" i="34"/>
  <c r="F5" i="51"/>
  <c r="H6" i="34"/>
  <c r="H5" s="1"/>
  <c r="I6"/>
  <c r="H6" i="51"/>
  <c r="I5" i="34"/>
  <c r="H5" i="51"/>
  <c r="J6" i="34"/>
  <c r="K6"/>
  <c r="K5" s="1"/>
  <c r="O15" i="5" s="1"/>
  <c r="I6" i="38"/>
  <c r="H7" i="50"/>
  <c r="I5" i="38"/>
  <c r="H6" i="50"/>
  <c r="H6" i="38"/>
  <c r="H5" s="1"/>
  <c r="G6" i="50" s="1"/>
  <c r="G6" i="38"/>
  <c r="F7" i="50"/>
  <c r="G5" i="38"/>
  <c r="F6" i="50" s="1"/>
  <c r="F6" i="38"/>
  <c r="E7" i="50"/>
  <c r="F5" i="38"/>
  <c r="E6" i="50" s="1"/>
  <c r="E6" i="38"/>
  <c r="H503" i="19"/>
  <c r="D7" i="50"/>
  <c r="I6" i="37"/>
  <c r="I5"/>
  <c r="H1086" i="19"/>
  <c r="H6" i="37"/>
  <c r="H5" s="1"/>
  <c r="G6"/>
  <c r="H549" i="19"/>
  <c r="E6" i="37"/>
  <c r="D7" i="49"/>
  <c r="CI27" i="21"/>
  <c r="CI26"/>
  <c r="DM27"/>
  <c r="DM26"/>
  <c r="A20"/>
  <c r="B1"/>
  <c r="A11"/>
  <c r="BH26"/>
  <c r="BP26"/>
  <c r="BH27"/>
  <c r="BP27"/>
  <c r="F5" i="6"/>
  <c r="A22" i="19"/>
  <c r="A21"/>
  <c r="A20"/>
  <c r="A19"/>
  <c r="A18"/>
  <c r="A17"/>
  <c r="A16"/>
  <c r="A15"/>
  <c r="A14"/>
  <c r="G5" i="6"/>
  <c r="CZ15" i="21"/>
  <c r="CZ16"/>
  <c r="CZ17"/>
  <c r="CU18"/>
  <c r="CZ18"/>
  <c r="M6" i="34"/>
  <c r="L6" i="51"/>
  <c r="N6" i="34"/>
  <c r="M6" i="51"/>
  <c r="N5" i="34"/>
  <c r="E5" i="6"/>
  <c r="H46" i="19" s="1"/>
  <c r="D5" i="6"/>
  <c r="BH25" i="21" s="1"/>
  <c r="L6" i="34"/>
  <c r="K6" i="51"/>
  <c r="E6" i="34"/>
  <c r="D6" i="51"/>
  <c r="AG12" i="20"/>
  <c r="F4" i="29"/>
  <c r="D4"/>
  <c r="C4" i="72" s="1"/>
  <c r="D4" i="28"/>
  <c r="AV26" i="20"/>
  <c r="D26" i="10"/>
  <c r="H1550" i="19" s="1"/>
  <c r="K26" i="10"/>
  <c r="D10" i="8"/>
  <c r="E10"/>
  <c r="E5" s="1"/>
  <c r="F10"/>
  <c r="G10"/>
  <c r="H10"/>
  <c r="H5" s="1"/>
  <c r="G5" i="54" s="1"/>
  <c r="I10" i="8"/>
  <c r="I5" s="1"/>
  <c r="H5" i="54" s="1"/>
  <c r="D5" i="5"/>
  <c r="H30" i="19" s="1"/>
  <c r="A3"/>
  <c r="A4"/>
  <c r="A5"/>
  <c r="A6"/>
  <c r="A7"/>
  <c r="A8"/>
  <c r="A12"/>
  <c r="A13"/>
  <c r="A617"/>
  <c r="A618"/>
  <c r="M5" i="34"/>
  <c r="F6" i="37"/>
  <c r="F5"/>
  <c r="H2003" i="19"/>
  <c r="H1991"/>
  <c r="H1674"/>
  <c r="E6" i="43"/>
  <c r="D6" i="59" s="1"/>
  <c r="H1719" i="19"/>
  <c r="I6" i="43"/>
  <c r="H6" i="59" s="1"/>
  <c r="H1572" i="19"/>
  <c r="H1461"/>
  <c r="H1538"/>
  <c r="H1560"/>
  <c r="H1449"/>
  <c r="H1549"/>
  <c r="H1460"/>
  <c r="H1571"/>
  <c r="H1537"/>
  <c r="H1448"/>
  <c r="H1559"/>
  <c r="H1539"/>
  <c r="H1561"/>
  <c r="H1450"/>
  <c r="H1548"/>
  <c r="H1570"/>
  <c r="H1459"/>
  <c r="H1518"/>
  <c r="H1536"/>
  <c r="H1558"/>
  <c r="H1447"/>
  <c r="H1458"/>
  <c r="H1546"/>
  <c r="H1568"/>
  <c r="H1457"/>
  <c r="H1533"/>
  <c r="H1555"/>
  <c r="H1444"/>
  <c r="H1455"/>
  <c r="H1544"/>
  <c r="H1566"/>
  <c r="H1454"/>
  <c r="H1543"/>
  <c r="H1565"/>
  <c r="H1443"/>
  <c r="H1532"/>
  <c r="H1554"/>
  <c r="H1564"/>
  <c r="H1453"/>
  <c r="H1542"/>
  <c r="H1545"/>
  <c r="H1567"/>
  <c r="H1456"/>
  <c r="H1563"/>
  <c r="H1452"/>
  <c r="H1541"/>
  <c r="H1540"/>
  <c r="H1562"/>
  <c r="H1451"/>
  <c r="E5" i="34"/>
  <c r="D5" i="51"/>
  <c r="D6" i="34"/>
  <c r="C6" i="51" s="1"/>
  <c r="H781" i="19"/>
  <c r="H827"/>
  <c r="H689"/>
  <c r="H804"/>
  <c r="H620"/>
  <c r="H643"/>
  <c r="H666"/>
  <c r="H712"/>
  <c r="H735"/>
  <c r="H758"/>
  <c r="E5" i="37"/>
  <c r="D6" i="49"/>
  <c r="H995" i="19"/>
  <c r="D6" i="37"/>
  <c r="C7" i="49" s="1"/>
  <c r="H52" i="19"/>
  <c r="H75"/>
  <c r="H98"/>
  <c r="H121"/>
  <c r="H144"/>
  <c r="H973"/>
  <c r="CI25" i="21"/>
  <c r="H2009" i="19"/>
  <c r="H1990"/>
  <c r="H780"/>
  <c r="H14"/>
  <c r="H994"/>
  <c r="H19"/>
  <c r="C27" i="51"/>
  <c r="H1342" i="19"/>
  <c r="F10" i="54"/>
  <c r="H2057" i="19"/>
  <c r="H1634"/>
  <c r="H1470"/>
  <c r="C13" i="57"/>
  <c r="H1646" i="19"/>
  <c r="H1482"/>
  <c r="C25" i="57"/>
  <c r="J18"/>
  <c r="H1617" i="19"/>
  <c r="I5" i="10"/>
  <c r="H5" i="57" s="1"/>
  <c r="D5" i="58"/>
  <c r="C17" i="49"/>
  <c r="H153" i="19"/>
  <c r="H84"/>
  <c r="H107"/>
  <c r="H130"/>
  <c r="H61"/>
  <c r="H845"/>
  <c r="H776"/>
  <c r="H707"/>
  <c r="H638"/>
  <c r="H799"/>
  <c r="H730"/>
  <c r="H661"/>
  <c r="H822"/>
  <c r="H753"/>
  <c r="H684"/>
  <c r="C25" i="51"/>
  <c r="H833" i="19"/>
  <c r="H764"/>
  <c r="H695"/>
  <c r="H626"/>
  <c r="H787"/>
  <c r="H718"/>
  <c r="H649"/>
  <c r="H810"/>
  <c r="H741"/>
  <c r="H672"/>
  <c r="C13" i="51"/>
  <c r="H883" i="19"/>
  <c r="C23" i="50"/>
  <c r="H374" i="19"/>
  <c r="H305"/>
  <c r="H328"/>
  <c r="H351"/>
  <c r="H282"/>
  <c r="C11" i="50"/>
  <c r="H362" i="19"/>
  <c r="H293"/>
  <c r="H316"/>
  <c r="H339"/>
  <c r="H270"/>
  <c r="H496"/>
  <c r="H484"/>
  <c r="E10" i="54"/>
  <c r="H1341" i="19"/>
  <c r="H1399"/>
  <c r="J6" i="51"/>
  <c r="C14" i="57"/>
  <c r="H1635" i="19"/>
  <c r="H1471"/>
  <c r="J6" i="57"/>
  <c r="H1605" i="19"/>
  <c r="J19" i="57"/>
  <c r="H1618" i="19"/>
  <c r="D7" i="58"/>
  <c r="H1651" i="19"/>
  <c r="L6" i="43"/>
  <c r="K6" i="59" s="1"/>
  <c r="C28" i="49"/>
  <c r="H141" i="19"/>
  <c r="H72"/>
  <c r="H164"/>
  <c r="H95"/>
  <c r="H118"/>
  <c r="H253"/>
  <c r="C16" i="49"/>
  <c r="H129" i="19"/>
  <c r="H60"/>
  <c r="H152"/>
  <c r="H83"/>
  <c r="H106"/>
  <c r="H844"/>
  <c r="H775"/>
  <c r="H706"/>
  <c r="H637"/>
  <c r="H798"/>
  <c r="H729"/>
  <c r="H660"/>
  <c r="H821"/>
  <c r="H752"/>
  <c r="H683"/>
  <c r="C24" i="51"/>
  <c r="H832" i="19"/>
  <c r="H763"/>
  <c r="H694"/>
  <c r="H625"/>
  <c r="H786"/>
  <c r="H717"/>
  <c r="H648"/>
  <c r="H809"/>
  <c r="H740"/>
  <c r="H671"/>
  <c r="C12" i="51"/>
  <c r="C22" i="50"/>
  <c r="H373" i="19"/>
  <c r="H304"/>
  <c r="H327"/>
  <c r="H350"/>
  <c r="H281"/>
  <c r="C10" i="50"/>
  <c r="H361" i="19"/>
  <c r="H292"/>
  <c r="H315"/>
  <c r="H380"/>
  <c r="H338"/>
  <c r="H269"/>
  <c r="C6" i="52"/>
  <c r="H985" i="19"/>
  <c r="H51"/>
  <c r="H1350"/>
  <c r="D10" i="54"/>
  <c r="H1340" i="19"/>
  <c r="H1087"/>
  <c r="H7" i="49"/>
  <c r="C15" i="57"/>
  <c r="H1636" i="19"/>
  <c r="H1472"/>
  <c r="J7" i="57"/>
  <c r="J20"/>
  <c r="H1619" i="19"/>
  <c r="H140"/>
  <c r="H71"/>
  <c r="H163"/>
  <c r="H94"/>
  <c r="H231"/>
  <c r="H117"/>
  <c r="H242"/>
  <c r="C27" i="49"/>
  <c r="H128" i="19"/>
  <c r="H59"/>
  <c r="H151"/>
  <c r="H82"/>
  <c r="H105"/>
  <c r="C15" i="49"/>
  <c r="H843" i="19"/>
  <c r="H774"/>
  <c r="H705"/>
  <c r="H636"/>
  <c r="H797"/>
  <c r="H728"/>
  <c r="H659"/>
  <c r="C23" i="51"/>
  <c r="H820" i="19"/>
  <c r="H751"/>
  <c r="H682"/>
  <c r="H831"/>
  <c r="H762"/>
  <c r="H693"/>
  <c r="H624"/>
  <c r="H785"/>
  <c r="H716"/>
  <c r="H647"/>
  <c r="C11" i="51"/>
  <c r="H808" i="19"/>
  <c r="H739"/>
  <c r="H670"/>
  <c r="H349"/>
  <c r="H280"/>
  <c r="H372"/>
  <c r="H303"/>
  <c r="H326"/>
  <c r="C21" i="50"/>
  <c r="H337" i="19"/>
  <c r="H268"/>
  <c r="H360"/>
  <c r="H291"/>
  <c r="H314"/>
  <c r="C9" i="50"/>
  <c r="H972" i="19"/>
  <c r="H1017"/>
  <c r="Q10" i="9"/>
  <c r="C10" i="54"/>
  <c r="T10" i="10"/>
  <c r="Q11" i="43"/>
  <c r="H1339" i="19"/>
  <c r="L5" i="34"/>
  <c r="C16" i="57"/>
  <c r="H1637" i="19"/>
  <c r="H1473"/>
  <c r="J8" i="57"/>
  <c r="H1607" i="19"/>
  <c r="J21" i="57"/>
  <c r="H1620" i="19"/>
  <c r="H991"/>
  <c r="H139"/>
  <c r="H70"/>
  <c r="H162"/>
  <c r="H93"/>
  <c r="C26" i="49"/>
  <c r="H116" i="19"/>
  <c r="H979"/>
  <c r="H127"/>
  <c r="H58"/>
  <c r="H176"/>
  <c r="H150"/>
  <c r="H81"/>
  <c r="C14" i="49"/>
  <c r="H104" i="19"/>
  <c r="H842"/>
  <c r="H773"/>
  <c r="H704"/>
  <c r="H635"/>
  <c r="H796"/>
  <c r="H727"/>
  <c r="H658"/>
  <c r="C22" i="51"/>
  <c r="H819" i="19"/>
  <c r="H750"/>
  <c r="H681"/>
  <c r="H830"/>
  <c r="H761"/>
  <c r="H692"/>
  <c r="H623"/>
  <c r="H784"/>
  <c r="H715"/>
  <c r="H646"/>
  <c r="C10" i="51"/>
  <c r="H807" i="19"/>
  <c r="H738"/>
  <c r="H669"/>
  <c r="H348"/>
  <c r="H279"/>
  <c r="H371"/>
  <c r="H302"/>
  <c r="H325"/>
  <c r="C20" i="50"/>
  <c r="C16" i="52"/>
  <c r="H1273" i="19"/>
  <c r="H1246"/>
  <c r="H982"/>
  <c r="H120"/>
  <c r="H1018"/>
  <c r="E7" i="49"/>
  <c r="H1625" i="19"/>
  <c r="J26" i="57"/>
  <c r="C17"/>
  <c r="H1638" i="19"/>
  <c r="H1474"/>
  <c r="J9" i="57"/>
  <c r="H1608" i="19"/>
  <c r="J22" i="57"/>
  <c r="H1621" i="19"/>
  <c r="T25" i="70"/>
  <c r="H990" i="19"/>
  <c r="H138"/>
  <c r="H69"/>
  <c r="H161"/>
  <c r="H92"/>
  <c r="C25" i="49"/>
  <c r="H115" i="19"/>
  <c r="H978"/>
  <c r="H126"/>
  <c r="H57"/>
  <c r="H149"/>
  <c r="H80"/>
  <c r="C13" i="49"/>
  <c r="H103" i="19"/>
  <c r="H818"/>
  <c r="H749"/>
  <c r="H680"/>
  <c r="H916"/>
  <c r="H841"/>
  <c r="H772"/>
  <c r="H703"/>
  <c r="H634"/>
  <c r="C21" i="51"/>
  <c r="H795" i="19"/>
  <c r="H726"/>
  <c r="H657"/>
  <c r="H806"/>
  <c r="H737"/>
  <c r="H668"/>
  <c r="H829"/>
  <c r="H760"/>
  <c r="H691"/>
  <c r="H622"/>
  <c r="C9" i="51"/>
  <c r="H783" i="19"/>
  <c r="H714"/>
  <c r="H645"/>
  <c r="H872"/>
  <c r="H347"/>
  <c r="C15" i="52"/>
  <c r="H981" i="19"/>
  <c r="H97"/>
  <c r="L5" i="51"/>
  <c r="O11" i="5"/>
  <c r="C26" i="57"/>
  <c r="H1647" i="19"/>
  <c r="H1483"/>
  <c r="H1639"/>
  <c r="C18" i="57"/>
  <c r="H1475" i="19"/>
  <c r="J11" i="57"/>
  <c r="H1610" i="19"/>
  <c r="J23" i="57"/>
  <c r="H1622" i="19"/>
  <c r="H114"/>
  <c r="H137"/>
  <c r="H68"/>
  <c r="C24" i="49"/>
  <c r="H160" i="19"/>
  <c r="H91"/>
  <c r="H102"/>
  <c r="H125"/>
  <c r="H56"/>
  <c r="C12" i="49"/>
  <c r="H148" i="19"/>
  <c r="H79"/>
  <c r="H905"/>
  <c r="H817"/>
  <c r="H748"/>
  <c r="H679"/>
  <c r="H840"/>
  <c r="H771"/>
  <c r="H702"/>
  <c r="H633"/>
  <c r="C20" i="51"/>
  <c r="H794" i="19"/>
  <c r="H725"/>
  <c r="H656"/>
  <c r="H805"/>
  <c r="H736"/>
  <c r="H667"/>
  <c r="H828"/>
  <c r="H759"/>
  <c r="H690"/>
  <c r="H621"/>
  <c r="C8" i="51"/>
  <c r="H782" i="19"/>
  <c r="H713"/>
  <c r="H644"/>
  <c r="H346"/>
  <c r="H1237"/>
  <c r="C14" i="52"/>
  <c r="H1264" i="19"/>
  <c r="H980"/>
  <c r="H1627"/>
  <c r="H1640"/>
  <c r="H1476"/>
  <c r="C19" i="57"/>
  <c r="H1611" i="19"/>
  <c r="J12" i="57"/>
  <c r="H1623" i="19"/>
  <c r="J24" i="57"/>
  <c r="H1597" i="19"/>
  <c r="H113"/>
  <c r="H136"/>
  <c r="H67"/>
  <c r="C23" i="49"/>
  <c r="H159" i="19"/>
  <c r="H90"/>
  <c r="H988"/>
  <c r="H101"/>
  <c r="H124"/>
  <c r="H55"/>
  <c r="C11" i="49"/>
  <c r="H147" i="19"/>
  <c r="H78"/>
  <c r="H976"/>
  <c r="H894"/>
  <c r="H816"/>
  <c r="H747"/>
  <c r="H678"/>
  <c r="H927"/>
  <c r="C19" i="51"/>
  <c r="H839" i="19"/>
  <c r="H770"/>
  <c r="H701"/>
  <c r="H632"/>
  <c r="H793"/>
  <c r="H724"/>
  <c r="H655"/>
  <c r="H322"/>
  <c r="H345"/>
  <c r="H276"/>
  <c r="C17" i="50"/>
  <c r="H368" i="19"/>
  <c r="H299"/>
  <c r="C13" i="52"/>
  <c r="H490" i="19"/>
  <c r="H977"/>
  <c r="BP25" i="21"/>
  <c r="H42" i="19"/>
  <c r="H143"/>
  <c r="M5" i="51"/>
  <c r="O13" i="5"/>
  <c r="D5" i="8"/>
  <c r="C5" i="54" s="1"/>
  <c r="H1628" i="19"/>
  <c r="H1464"/>
  <c r="C7" i="57"/>
  <c r="H1641" i="19"/>
  <c r="H1477"/>
  <c r="C20" i="57"/>
  <c r="H1612" i="19"/>
  <c r="H1624"/>
  <c r="J25" i="57"/>
  <c r="H112" i="19"/>
  <c r="C22" i="49"/>
  <c r="H135" i="19"/>
  <c r="H66"/>
  <c r="H209"/>
  <c r="H158"/>
  <c r="H89"/>
  <c r="H100"/>
  <c r="H165"/>
  <c r="C10" i="49"/>
  <c r="H123" i="19"/>
  <c r="H54"/>
  <c r="H146"/>
  <c r="H77"/>
  <c r="H815"/>
  <c r="H746"/>
  <c r="H677"/>
  <c r="C18" i="51"/>
  <c r="H838" i="19"/>
  <c r="H769"/>
  <c r="H700"/>
  <c r="H631"/>
  <c r="H792"/>
  <c r="H723"/>
  <c r="H654"/>
  <c r="H333"/>
  <c r="H468"/>
  <c r="H356"/>
  <c r="H287"/>
  <c r="C28" i="50"/>
  <c r="H379" i="19"/>
  <c r="H310"/>
  <c r="H321"/>
  <c r="H344"/>
  <c r="H275"/>
  <c r="C16" i="50"/>
  <c r="H367" i="19"/>
  <c r="H298"/>
  <c r="H1309"/>
  <c r="H1174"/>
  <c r="C12" i="52"/>
  <c r="H1228" i="19"/>
  <c r="H501"/>
  <c r="H489"/>
  <c r="H595"/>
  <c r="H975"/>
  <c r="H1465"/>
  <c r="C8" i="57"/>
  <c r="H1629" i="19"/>
  <c r="H1478"/>
  <c r="C21" i="57"/>
  <c r="H1642" i="19"/>
  <c r="H1613"/>
  <c r="J14" i="57"/>
  <c r="H111" i="19"/>
  <c r="C21" i="49"/>
  <c r="H198" i="19"/>
  <c r="H134"/>
  <c r="H65"/>
  <c r="H157"/>
  <c r="H88"/>
  <c r="H99"/>
  <c r="C9" i="49"/>
  <c r="H122" i="19"/>
  <c r="H53"/>
  <c r="H145"/>
  <c r="H76"/>
  <c r="H699"/>
  <c r="H630"/>
  <c r="H446"/>
  <c r="H332"/>
  <c r="H457"/>
  <c r="C27" i="50"/>
  <c r="H355" i="19"/>
  <c r="H286"/>
  <c r="H378"/>
  <c r="H309"/>
  <c r="H320"/>
  <c r="C15" i="50"/>
  <c r="H343" i="19"/>
  <c r="H274"/>
  <c r="H366"/>
  <c r="H297"/>
  <c r="C11" i="52"/>
  <c r="H500" i="19"/>
  <c r="H488"/>
  <c r="H572"/>
  <c r="H993"/>
  <c r="H974"/>
  <c r="H39"/>
  <c r="G5" i="37"/>
  <c r="H1466" i="19"/>
  <c r="C9" i="57"/>
  <c r="H1630" i="19"/>
  <c r="H1479"/>
  <c r="C22" i="57"/>
  <c r="H1643" i="19"/>
  <c r="H1614"/>
  <c r="J15" i="57"/>
  <c r="H156" i="19"/>
  <c r="H87"/>
  <c r="C20" i="49"/>
  <c r="H110" i="19"/>
  <c r="H187"/>
  <c r="H220"/>
  <c r="H133"/>
  <c r="H64"/>
  <c r="H790"/>
  <c r="H721"/>
  <c r="H652"/>
  <c r="C16" i="51"/>
  <c r="H813" i="19"/>
  <c r="H744"/>
  <c r="H675"/>
  <c r="H836"/>
  <c r="H767"/>
  <c r="H698"/>
  <c r="H629"/>
  <c r="H331"/>
  <c r="C26" i="50"/>
  <c r="H354" i="19"/>
  <c r="H285"/>
  <c r="H377"/>
  <c r="H308"/>
  <c r="H319"/>
  <c r="C14" i="50"/>
  <c r="H342" i="19"/>
  <c r="H273"/>
  <c r="H391"/>
  <c r="H365"/>
  <c r="H296"/>
  <c r="C10" i="52"/>
  <c r="H1255" i="19"/>
  <c r="H1219"/>
  <c r="H499"/>
  <c r="H487"/>
  <c r="H992"/>
  <c r="H1374"/>
  <c r="H1344"/>
  <c r="H10" i="54"/>
  <c r="H1041" i="19"/>
  <c r="F7" i="49"/>
  <c r="G5" i="8"/>
  <c r="H1468" i="19"/>
  <c r="C11" i="57"/>
  <c r="H1632" i="19"/>
  <c r="H1480"/>
  <c r="C23" i="57"/>
  <c r="H1644" i="19"/>
  <c r="H1615"/>
  <c r="J16" i="57"/>
  <c r="H155" i="19"/>
  <c r="H86"/>
  <c r="C19" i="49"/>
  <c r="H109" i="19"/>
  <c r="H984"/>
  <c r="H132"/>
  <c r="H63"/>
  <c r="H801"/>
  <c r="H732"/>
  <c r="H663"/>
  <c r="H960"/>
  <c r="H824"/>
  <c r="H755"/>
  <c r="H686"/>
  <c r="H847"/>
  <c r="H778"/>
  <c r="H709"/>
  <c r="H640"/>
  <c r="C15" i="51"/>
  <c r="H789" i="19"/>
  <c r="H720"/>
  <c r="H651"/>
  <c r="H812"/>
  <c r="H743"/>
  <c r="H674"/>
  <c r="H835"/>
  <c r="H766"/>
  <c r="H697"/>
  <c r="H628"/>
  <c r="H376"/>
  <c r="H307"/>
  <c r="C25" i="50"/>
  <c r="H330" i="19"/>
  <c r="H353"/>
  <c r="H284"/>
  <c r="H364"/>
  <c r="H295"/>
  <c r="C13" i="50"/>
  <c r="H318" i="19"/>
  <c r="H341"/>
  <c r="H272"/>
  <c r="C9" i="52"/>
  <c r="H498" i="19"/>
  <c r="H486"/>
  <c r="H526"/>
  <c r="H989"/>
  <c r="H1064"/>
  <c r="H1422"/>
  <c r="H1343"/>
  <c r="G10" i="54"/>
  <c r="V38" i="70"/>
  <c r="H2041" i="19"/>
  <c r="F5" i="8"/>
  <c r="E5" i="54" s="1"/>
  <c r="H1633" i="19"/>
  <c r="C12" i="57"/>
  <c r="H1469" i="19"/>
  <c r="H1590"/>
  <c r="H1645"/>
  <c r="C24" i="57"/>
  <c r="H1481" i="19"/>
  <c r="J17" i="57"/>
  <c r="H1616" i="19"/>
  <c r="J6" i="43"/>
  <c r="I6" i="59" s="1"/>
  <c r="C26" i="51"/>
  <c r="H800" i="19"/>
  <c r="H731"/>
  <c r="H662"/>
  <c r="H938"/>
  <c r="H949"/>
  <c r="H823"/>
  <c r="H754"/>
  <c r="H685"/>
  <c r="H846"/>
  <c r="H777"/>
  <c r="H708"/>
  <c r="H639"/>
  <c r="C14" i="51"/>
  <c r="H788" i="19"/>
  <c r="H719"/>
  <c r="H650"/>
  <c r="H811"/>
  <c r="H742"/>
  <c r="H673"/>
  <c r="H834"/>
  <c r="H765"/>
  <c r="H696"/>
  <c r="H627"/>
  <c r="H375"/>
  <c r="H306"/>
  <c r="C24" i="50"/>
  <c r="H329" i="19"/>
  <c r="H352"/>
  <c r="H283"/>
  <c r="H363"/>
  <c r="H294"/>
  <c r="C12" i="50"/>
  <c r="H317" i="19"/>
  <c r="H340"/>
  <c r="H271"/>
  <c r="C8" i="52"/>
  <c r="H1138" i="19"/>
  <c r="H497"/>
  <c r="H485"/>
  <c r="H987"/>
  <c r="Q5" i="9"/>
  <c r="K5" i="51"/>
  <c r="O9" i="5"/>
  <c r="F6" i="49"/>
  <c r="H1040" i="19"/>
  <c r="H6" i="49"/>
  <c r="H62" i="19"/>
  <c r="H1794"/>
  <c r="T21" i="70"/>
  <c r="H2021" i="19"/>
  <c r="H2030"/>
  <c r="H2032"/>
  <c r="R6" i="48"/>
  <c r="R20" i="70"/>
  <c r="R25"/>
  <c r="H2019" i="19"/>
  <c r="C31" i="62"/>
  <c r="C5" i="68"/>
  <c r="D4" i="46"/>
  <c r="H1979" i="19"/>
  <c r="H313"/>
  <c r="H359"/>
  <c r="H336"/>
  <c r="H267"/>
  <c r="E5" i="38"/>
  <c r="H481" i="19"/>
  <c r="H290"/>
  <c r="D6" i="38"/>
  <c r="D5" s="1"/>
  <c r="H837" i="19"/>
  <c r="H676"/>
  <c r="H745"/>
  <c r="H791"/>
  <c r="H768"/>
  <c r="H814"/>
  <c r="C17" i="51"/>
  <c r="H653" i="19"/>
  <c r="D5" i="34"/>
  <c r="H664" i="19" s="1"/>
  <c r="H594"/>
  <c r="H85"/>
  <c r="C18" i="49"/>
  <c r="D5" i="37"/>
  <c r="H108" i="19"/>
  <c r="H983"/>
  <c r="H491"/>
  <c r="H131"/>
  <c r="C4" i="68"/>
  <c r="H289" i="19"/>
  <c r="H312"/>
  <c r="H480"/>
  <c r="H358"/>
  <c r="C7" i="50"/>
  <c r="H335" i="19"/>
  <c r="D6" i="50"/>
  <c r="H502" i="19"/>
  <c r="H266"/>
  <c r="H1927"/>
  <c r="A1" i="42"/>
  <c r="H1917" i="19"/>
  <c r="H1887"/>
  <c r="H1938"/>
  <c r="H1903"/>
  <c r="H1885"/>
  <c r="H1960"/>
  <c r="H10"/>
  <c r="A1" i="47"/>
  <c r="A1" i="35"/>
  <c r="H1879" i="19"/>
  <c r="H1894"/>
  <c r="A1" i="46"/>
  <c r="H1893" i="19"/>
  <c r="H1944"/>
  <c r="H1832"/>
  <c r="H11"/>
  <c r="H1840"/>
  <c r="H1921"/>
  <c r="H1978"/>
  <c r="H1977" s="1"/>
  <c r="E1977" s="1"/>
  <c r="H1881"/>
  <c r="H1951"/>
  <c r="CU5" i="21"/>
  <c r="H1926" i="19"/>
  <c r="H1942"/>
  <c r="H1950"/>
  <c r="H1898"/>
  <c r="A1" i="44"/>
  <c r="G6" i="43"/>
  <c r="H1918" i="19"/>
  <c r="H1860"/>
  <c r="H1899"/>
  <c r="H1323"/>
  <c r="D21" i="52"/>
  <c r="H548" i="19" l="1"/>
  <c r="H323"/>
  <c r="H369"/>
  <c r="H300"/>
  <c r="C18" i="50"/>
  <c r="H849" i="19"/>
  <c r="H288"/>
  <c r="C6" i="50"/>
  <c r="G7"/>
  <c r="H571" i="19"/>
  <c r="G6" i="49"/>
  <c r="H74" i="19"/>
  <c r="G7" i="49"/>
  <c r="H1956" i="19"/>
  <c r="E1956" s="1"/>
  <c r="H1910"/>
  <c r="C32" i="62"/>
  <c r="H1904" i="19"/>
  <c r="H1763"/>
  <c r="J11" i="59"/>
  <c r="K6" i="43"/>
  <c r="M6" s="1"/>
  <c r="L6" i="59" s="1"/>
  <c r="H1741" i="19"/>
  <c r="G11" i="59"/>
  <c r="H1736" i="19"/>
  <c r="G6" i="59"/>
  <c r="E6"/>
  <c r="H1714" i="19"/>
  <c r="H1672"/>
  <c r="H1648" s="1"/>
  <c r="E1648" s="1"/>
  <c r="E11" i="59"/>
  <c r="C6"/>
  <c r="H1692" i="19"/>
  <c r="C11" i="59"/>
  <c r="H1697" i="19"/>
  <c r="D10" i="10"/>
  <c r="C10" i="57" s="1"/>
  <c r="M5" i="10"/>
  <c r="L5" i="57" s="1"/>
  <c r="K10" i="10"/>
  <c r="J10" i="57" s="1"/>
  <c r="O10"/>
  <c r="P10"/>
  <c r="N10"/>
  <c r="J5" i="10"/>
  <c r="I5" i="57" s="1"/>
  <c r="H5" i="10"/>
  <c r="G5" i="57" s="1"/>
  <c r="F10"/>
  <c r="H1583" i="19"/>
  <c r="H1576"/>
  <c r="C6" i="57"/>
  <c r="H1463" i="19"/>
  <c r="C23" i="56"/>
  <c r="H1547" i="19"/>
  <c r="G10" i="56"/>
  <c r="H10"/>
  <c r="M10"/>
  <c r="H1446" i="19"/>
  <c r="L10" i="56"/>
  <c r="K10"/>
  <c r="H1557" i="19"/>
  <c r="H1535"/>
  <c r="I10" i="56"/>
  <c r="D5" i="9"/>
  <c r="F5" i="56"/>
  <c r="F10"/>
  <c r="D10" i="9"/>
  <c r="H1445" i="19" s="1"/>
  <c r="C7" i="56"/>
  <c r="H1442" i="19"/>
  <c r="H1531"/>
  <c r="H1507"/>
  <c r="C6" i="56"/>
  <c r="H1552" i="19"/>
  <c r="H1441"/>
  <c r="H1530"/>
  <c r="T5" i="10"/>
  <c r="Q6" i="43"/>
  <c r="H1417" i="19"/>
  <c r="F5" i="54"/>
  <c r="H1369" i="19"/>
  <c r="D5" i="54"/>
  <c r="H1345" i="19"/>
  <c r="H1489"/>
  <c r="H1394"/>
  <c r="H1147"/>
  <c r="H1129"/>
  <c r="C7" i="52"/>
  <c r="H1282" i="19"/>
  <c r="H1156"/>
  <c r="H1165"/>
  <c r="H1201"/>
  <c r="H1321"/>
  <c r="H1210"/>
  <c r="H1111"/>
  <c r="C5" i="52"/>
  <c r="H1183" i="19"/>
  <c r="H1319"/>
  <c r="H1300"/>
  <c r="H1192"/>
  <c r="J5" i="51"/>
  <c r="H1322" i="19"/>
  <c r="H802"/>
  <c r="H4" i="39"/>
  <c r="I6" i="51"/>
  <c r="J5" i="34"/>
  <c r="G5" i="51"/>
  <c r="H1063" i="19"/>
  <c r="H687"/>
  <c r="H618"/>
  <c r="H1109"/>
  <c r="H710"/>
  <c r="H734"/>
  <c r="H757"/>
  <c r="C5" i="51"/>
  <c r="H1318" i="19"/>
  <c r="H971"/>
  <c r="H619"/>
  <c r="H803"/>
  <c r="H779"/>
  <c r="H826"/>
  <c r="H871"/>
  <c r="H825"/>
  <c r="O5" i="5"/>
  <c r="H642" i="19"/>
  <c r="H756"/>
  <c r="H688"/>
  <c r="H711"/>
  <c r="G6" i="51"/>
  <c r="H38" i="19"/>
  <c r="H641"/>
  <c r="H25"/>
  <c r="H665"/>
  <c r="H265"/>
  <c r="H278"/>
  <c r="H301"/>
  <c r="H20"/>
  <c r="C19" i="50"/>
  <c r="H525" i="19"/>
  <c r="H357"/>
  <c r="H413"/>
  <c r="H311"/>
  <c r="H324"/>
  <c r="H370"/>
  <c r="H334"/>
  <c r="H402"/>
  <c r="H435"/>
  <c r="H424"/>
  <c r="H96"/>
  <c r="H142"/>
  <c r="C6" i="49"/>
  <c r="H119" i="19"/>
  <c r="H15"/>
  <c r="H50"/>
  <c r="H479"/>
  <c r="H73"/>
  <c r="E6" i="49"/>
  <c r="DM25" i="21"/>
  <c r="H45" i="19"/>
  <c r="H41" s="1"/>
  <c r="E41" s="1"/>
  <c r="A1" i="12"/>
  <c r="AA1" i="48"/>
  <c r="H1919" i="19"/>
  <c r="H1936"/>
  <c r="H9"/>
  <c r="H1933"/>
  <c r="H1870"/>
  <c r="H1886"/>
  <c r="H1902"/>
  <c r="H1930"/>
  <c r="H1895"/>
  <c r="H1900"/>
  <c r="A1" i="29"/>
  <c r="H1931" i="19"/>
  <c r="H1876"/>
  <c r="H1863"/>
  <c r="H1878"/>
  <c r="H1846"/>
  <c r="A1" i="13"/>
  <c r="F6" i="59"/>
  <c r="A1" i="45"/>
  <c r="H1892" i="19"/>
  <c r="H1867"/>
  <c r="H1875"/>
  <c r="H1883"/>
  <c r="H1843"/>
  <c r="H1953"/>
  <c r="H2053"/>
  <c r="H2052" s="1"/>
  <c r="E2052" s="1"/>
  <c r="H1836"/>
  <c r="H2002"/>
  <c r="H2001" s="1"/>
  <c r="E2001" s="1"/>
  <c r="H1957"/>
  <c r="H1877"/>
  <c r="H1947"/>
  <c r="H1954"/>
  <c r="H1897"/>
  <c r="H6"/>
  <c r="S28" i="20"/>
  <c r="H1847" i="19"/>
  <c r="H1929"/>
  <c r="H1937"/>
  <c r="H1871"/>
  <c r="H1803"/>
  <c r="H1842"/>
  <c r="H1859"/>
  <c r="H1889"/>
  <c r="H1880"/>
  <c r="A1" i="28"/>
  <c r="H1804" i="19"/>
  <c r="H1839"/>
  <c r="H1882"/>
  <c r="H1948"/>
  <c r="H1955"/>
  <c r="H1866"/>
  <c r="H1872"/>
  <c r="H1841"/>
  <c r="H1835"/>
  <c r="H1865"/>
  <c r="H1874"/>
  <c r="H1834"/>
  <c r="H2040"/>
  <c r="H2039" s="1"/>
  <c r="E2039" s="1"/>
  <c r="H1837"/>
  <c r="H1868"/>
  <c r="H1958"/>
  <c r="H1890"/>
  <c r="H1888"/>
  <c r="H1884"/>
  <c r="H1833"/>
  <c r="H1923"/>
  <c r="H1873"/>
  <c r="H1924"/>
  <c r="H1949"/>
  <c r="H8"/>
  <c r="H1861"/>
  <c r="H2016"/>
  <c r="H2015" s="1"/>
  <c r="E2015" s="1"/>
  <c r="H1920"/>
  <c r="H1959"/>
  <c r="H1941"/>
  <c r="H1891"/>
  <c r="H1932"/>
  <c r="H1844"/>
  <c r="A1" i="14"/>
  <c r="H1940" i="19"/>
  <c r="H1869"/>
  <c r="H1945"/>
  <c r="H1928"/>
  <c r="H1896"/>
  <c r="H1946"/>
  <c r="H1935"/>
  <c r="H1925"/>
  <c r="H1862"/>
  <c r="H1845"/>
  <c r="H1934"/>
  <c r="H1952"/>
  <c r="H1864"/>
  <c r="H1922"/>
  <c r="H1838"/>
  <c r="H264" l="1"/>
  <c r="E264" s="1"/>
  <c r="H1939"/>
  <c r="E1939" s="1"/>
  <c r="H1901"/>
  <c r="E1901" s="1"/>
  <c r="J6" i="59"/>
  <c r="H1758" i="19"/>
  <c r="H1691" s="1"/>
  <c r="E1691" s="1"/>
  <c r="H1484"/>
  <c r="H1631"/>
  <c r="H1467"/>
  <c r="D5" i="10"/>
  <c r="H1626" i="19" s="1"/>
  <c r="H1609"/>
  <c r="K5" i="10"/>
  <c r="J5" i="57" s="1"/>
  <c r="C10" i="56"/>
  <c r="H1556" i="19"/>
  <c r="H1534"/>
  <c r="H1551"/>
  <c r="C5" i="56"/>
  <c r="H1440" i="19"/>
  <c r="H1320"/>
  <c r="E1320" s="1"/>
  <c r="H1110"/>
  <c r="E1110" s="1"/>
  <c r="O7" i="5"/>
  <c r="H848" i="19"/>
  <c r="I5" i="51"/>
  <c r="H733" i="19"/>
  <c r="H12"/>
  <c r="E12" s="1"/>
  <c r="H49"/>
  <c r="E49" s="1"/>
  <c r="H7"/>
  <c r="E7" s="1"/>
  <c r="H1831"/>
  <c r="E1831" s="1"/>
  <c r="H1916"/>
  <c r="E1916" s="1"/>
  <c r="H1802"/>
  <c r="E1802" s="1"/>
  <c r="H1858"/>
  <c r="E1858" s="1"/>
  <c r="H617" l="1"/>
  <c r="E617" s="1"/>
  <c r="H1574"/>
  <c r="H1462"/>
  <c r="H1324" s="1"/>
  <c r="E1324" s="1"/>
  <c r="H1529"/>
  <c r="H1506" s="1"/>
  <c r="E1506" s="1"/>
  <c r="C5" i="57"/>
  <c r="H1575" i="19"/>
  <c r="H1604"/>
  <c r="H1573" l="1"/>
  <c r="E1573" s="1"/>
  <c r="H3" l="1"/>
  <c r="A1" s="1"/>
  <c r="E3" l="1"/>
</calcChain>
</file>

<file path=xl/sharedStrings.xml><?xml version="1.0" encoding="utf-8"?>
<sst xmlns="http://schemas.openxmlformats.org/spreadsheetml/2006/main" count="7757" uniqueCount="4128">
  <si>
    <t>Форма № 85-К</t>
  </si>
  <si>
    <t>ФЕДЕРАЛЬНОЕ СТАТИСТИЧЕСКОЕ НАБЛЮДЕНИЕ</t>
  </si>
  <si>
    <t>КОНФИДЕНЦИАЛЬНОСТЬ ГАРАНТИРУЕТСЯ ПОЛУЧАТЕЛЕМ ИНФОРМАЦИИ</t>
  </si>
  <si>
    <t xml:space="preserve">Нарушение порядка представления статистической информации, а равно представление недостоверной статистической информации влечет ответственность, установленную статьей 13.19 Кодекса Российской Федерации об административных правонарушениях 
от 30.12.2001 № 195-ФЗ, а также статьей 3 Закона Российской Федерации от 13.05.92 № 2761-1 “Об ответственности за нарушение порядка представления государственной статистической отчетности”
</t>
  </si>
  <si>
    <t>СВЕДЕНИЯ О ДЕЯТЕЛЬНОСТИ ОРГАНИЗАЦИИ, ОСУЩЕСТВЛЯЮЩЕЙ   ОБРАЗОВАТЕЛЬНУЮ ДЕЯТЕЛЬНОСТЬ ПО ОБРАЗОВАТЕЛЬНЫМ ПРОГРАММАМ ДОШКОЛЬНОГО ОБРАЗОВАНИЯ, ПРИСМОТР И УХОД ЗА ДЕТЬМИ</t>
  </si>
  <si>
    <t>годовой</t>
  </si>
  <si>
    <t xml:space="preserve">Почтовый адрес   </t>
  </si>
  <si>
    <t>Код формы по ОКУД</t>
  </si>
  <si>
    <t>Код</t>
  </si>
  <si>
    <t>отчитывающейся организации по ОКПО</t>
  </si>
  <si>
    <t>1</t>
  </si>
  <si>
    <t>2</t>
  </si>
  <si>
    <t>3</t>
  </si>
  <si>
    <t>4</t>
  </si>
  <si>
    <t>5</t>
  </si>
  <si>
    <t>0609506</t>
  </si>
  <si>
    <t>Наименование</t>
  </si>
  <si>
    <t>№ строки</t>
  </si>
  <si>
    <t>6</t>
  </si>
  <si>
    <t>7</t>
  </si>
  <si>
    <t>8</t>
  </si>
  <si>
    <t>9</t>
  </si>
  <si>
    <t>10</t>
  </si>
  <si>
    <t>группы общеразвивающей направленности</t>
  </si>
  <si>
    <t>11</t>
  </si>
  <si>
    <t>группы оздоровительной направленности</t>
  </si>
  <si>
    <t>12</t>
  </si>
  <si>
    <t>13</t>
  </si>
  <si>
    <t>для часто болеющих детей</t>
  </si>
  <si>
    <t>14</t>
  </si>
  <si>
    <t>группы комбинированной направленности</t>
  </si>
  <si>
    <t>15</t>
  </si>
  <si>
    <t>группы для детей раннего возраста</t>
  </si>
  <si>
    <t>16</t>
  </si>
  <si>
    <t>группы по присмотру и уходу</t>
  </si>
  <si>
    <t>семейные дошкольные группы</t>
  </si>
  <si>
    <t>по присмотру и уходу</t>
  </si>
  <si>
    <t>Численность воспитанников - всего</t>
  </si>
  <si>
    <t xml:space="preserve">  из них - девочки</t>
  </si>
  <si>
    <t>Всего</t>
  </si>
  <si>
    <t>Численность воспитанников, человек</t>
  </si>
  <si>
    <t xml:space="preserve">  из них педагогическое</t>
  </si>
  <si>
    <t>среднее профессиональное образование по программам подготовки специалистов среднего звена</t>
  </si>
  <si>
    <t>Из гр.3 - женщины</t>
  </si>
  <si>
    <t xml:space="preserve"> старшие воспитатели</t>
  </si>
  <si>
    <t xml:space="preserve"> музыкальные руководители</t>
  </si>
  <si>
    <t xml:space="preserve"> инструкторы по физической культуре</t>
  </si>
  <si>
    <t xml:space="preserve"> учителя - логопеды</t>
  </si>
  <si>
    <t xml:space="preserve"> учителя - дефектологи</t>
  </si>
  <si>
    <t xml:space="preserve"> педагоги - психологи</t>
  </si>
  <si>
    <t xml:space="preserve"> социальные педагоги</t>
  </si>
  <si>
    <t xml:space="preserve"> педагоги - организаторы</t>
  </si>
  <si>
    <t>педагоги дополнительного образования</t>
  </si>
  <si>
    <t xml:space="preserve"> другие педагогические работники</t>
  </si>
  <si>
    <t xml:space="preserve">  25-29</t>
  </si>
  <si>
    <t xml:space="preserve">  30-34</t>
  </si>
  <si>
    <t xml:space="preserve"> 35-39</t>
  </si>
  <si>
    <t xml:space="preserve">  40-44</t>
  </si>
  <si>
    <t xml:space="preserve"> 45-49</t>
  </si>
  <si>
    <t xml:space="preserve"> 50-54</t>
  </si>
  <si>
    <t xml:space="preserve"> 55-59</t>
  </si>
  <si>
    <t xml:space="preserve"> 60-64</t>
  </si>
  <si>
    <t xml:space="preserve"> 65 и более</t>
  </si>
  <si>
    <t xml:space="preserve">  от 3 до 5</t>
  </si>
  <si>
    <t xml:space="preserve">  от 5 до 10</t>
  </si>
  <si>
    <t>от 10 до 15</t>
  </si>
  <si>
    <t>от 15 до 20</t>
  </si>
  <si>
    <t xml:space="preserve">  20 и более</t>
  </si>
  <si>
    <t xml:space="preserve">  Всего</t>
  </si>
  <si>
    <t>Должностное лицо, ответственное за предоставление статистической информации (лицо, уполномоченное предоставлять статистическую информацию от имени юридического лица или от имени гражданина, осуществляющего предпринимательскую деятельность без образования юридического лица)</t>
  </si>
  <si>
    <t>(должность)</t>
  </si>
  <si>
    <t>(ФИО)</t>
  </si>
  <si>
    <t>(подпись)</t>
  </si>
  <si>
    <t>(номер контактного телефона)</t>
  </si>
  <si>
    <t>(дата составления документа)</t>
  </si>
  <si>
    <t>101</t>
  </si>
  <si>
    <t>102</t>
  </si>
  <si>
    <t>(e-mail)</t>
  </si>
  <si>
    <t>Нарушение порядка представления статистической информации, а равно представление недостоверной статистической информации влечет ответственность, установленную статьей 13.19 Кодекса Российской Федерации об административных правонарушениях
от 30.12.2001 № 195-ФЗ, а также статьей 3 Закона Российской Федерации от 13.05.1992 № 2761-1 "Об ответственности за нарушение
порядка представления государственной статистической отчетности"</t>
  </si>
  <si>
    <t>ВОЗМОЖНО ПРЕДОСТАВЛЕНИЕ В ЭЛЕКТРОННОМ ВИДЕ</t>
  </si>
  <si>
    <t>СВЕДЕНИЯ О ДЕЯТЕЛЬНОСТИ ОРГАНИЗАЦИИ, ОСУЩЕСТВЛЯЮЩЕЙ ОБРАЗОВАТЕЛЬНУЮ
ДЕЯТЕЛЬНОСТЬ ПО ОБРАЗОВАТЕЛЬНЫМ ПРОГРАММАМ ДОШКОЛЬНОГО ОБРАЗОВАНИЯ,
ПРИСМОТР И УХОД ЗА ДЕТЬМИ</t>
  </si>
  <si>
    <t>Предоставляют:</t>
  </si>
  <si>
    <t>Сроки предоставления</t>
  </si>
  <si>
    <t>юридические лица, осуществляющие образовательную деятельность по образовательным</t>
  </si>
  <si>
    <t>программам дошкольного образования, присмотр и уход за детьми:</t>
  </si>
  <si>
    <t>-</t>
  </si>
  <si>
    <t xml:space="preserve">территориальному органу Росстата в субъекте Российской Федерации </t>
  </si>
  <si>
    <t>по установленному им адресу</t>
  </si>
  <si>
    <t xml:space="preserve">от </t>
  </si>
  <si>
    <t>№</t>
  </si>
  <si>
    <t>Годовая</t>
  </si>
  <si>
    <t>Наименование отчитывающейся организации</t>
  </si>
  <si>
    <t>Почтовый адрес</t>
  </si>
  <si>
    <t>Код
формы
по ОКУД</t>
  </si>
  <si>
    <t>отчитывающейся организации по ОКПО 
(для территориально обособленного подразделения - идентификационный номер)</t>
  </si>
  <si>
    <t>Наименование показателя</t>
  </si>
  <si>
    <t>№
строки</t>
  </si>
  <si>
    <t>№ 
строки</t>
  </si>
  <si>
    <t>всего</t>
  </si>
  <si>
    <t>с ограниченными возможностями здоровья</t>
  </si>
  <si>
    <t>с нарушением речи</t>
  </si>
  <si>
    <t>с нарушением зрения</t>
  </si>
  <si>
    <t>с нарушением интеллекта</t>
  </si>
  <si>
    <t>с задержкой психического развития</t>
  </si>
  <si>
    <t>с нарушением опорно-двигательного аппарата</t>
  </si>
  <si>
    <t>со сложным дефектом</t>
  </si>
  <si>
    <t>другого профиля</t>
  </si>
  <si>
    <t>Х</t>
  </si>
  <si>
    <t>Наименование показателей</t>
  </si>
  <si>
    <t>7 и старше</t>
  </si>
  <si>
    <t>из них - девочки</t>
  </si>
  <si>
    <t>Наименование
показателей</t>
  </si>
  <si>
    <t>высшее</t>
  </si>
  <si>
    <t>старшие воспитатели</t>
  </si>
  <si>
    <t>до 3</t>
  </si>
  <si>
    <t xml:space="preserve">Наименование отчитывающейся организации </t>
  </si>
  <si>
    <t>ID_Form</t>
  </si>
  <si>
    <t>ID_Section</t>
  </si>
  <si>
    <t>ID_Rule</t>
  </si>
  <si>
    <t>ID_Check</t>
  </si>
  <si>
    <t>Name</t>
  </si>
  <si>
    <t>P_Left</t>
  </si>
  <si>
    <t>P_Right</t>
  </si>
  <si>
    <t>Result</t>
  </si>
  <si>
    <t xml:space="preserve">   Не указано наименование отчитывающейся организации</t>
  </si>
  <si>
    <t xml:space="preserve">   Не указан почтовый адрес</t>
  </si>
  <si>
    <t xml:space="preserve">   Не указан код ОКПО</t>
  </si>
  <si>
    <t>коммуникационного оборудования</t>
  </si>
  <si>
    <t>на приобретение программного обеспечения, адаптацию и доработку программного обеспечения, выполненные собственными силами</t>
  </si>
  <si>
    <t>в том числе российского программного обеспечения</t>
  </si>
  <si>
    <t>на оплату услуг электросвязи</t>
  </si>
  <si>
    <t xml:space="preserve">Внешние затраты на внедрение и использование цифровых технологий </t>
  </si>
  <si>
    <t>средства бюджетов всех уровней</t>
  </si>
  <si>
    <t>прочие привлеченные средства</t>
  </si>
  <si>
    <t>физических лиц</t>
  </si>
  <si>
    <t>МБДОУ "ДЕТСКИЙ САД ОВ №1"</t>
  </si>
  <si>
    <t>МБДОУ "ДЕТСКИЙ САД ОВ №4"</t>
  </si>
  <si>
    <t>МБДОУ "БОРИСОВСКИЙ ДС ОВ "ЛЕНОК"</t>
  </si>
  <si>
    <t>МБОУ "ПЯЖЕЛСКАЯ ООШ"</t>
  </si>
  <si>
    <t>МБОУ "САНИНСКАЯ ООШ"</t>
  </si>
  <si>
    <t>МБОУ "ТИМОШИНСКАЯ ООШ"</t>
  </si>
  <si>
    <t>МБОУ "ТОРОПОВСКАЯ ООШ"</t>
  </si>
  <si>
    <t>МБОУ "ВАСИЛЬЕВСКАЯ ООШ"</t>
  </si>
  <si>
    <t>МБОУ "ПОДБОЛОТНАЯ СОШ"</t>
  </si>
  <si>
    <t>МБОУ "РОСЛЯТИНСКАЯ СОШ"</t>
  </si>
  <si>
    <t>МБОУ "ЗАЙЧИКОВСКАЯ ОШ"</t>
  </si>
  <si>
    <t>МБДОУ "КРАСОТИНСКИЙ ДЕТСКИЙ САД"</t>
  </si>
  <si>
    <t>МОУ "АНТУШЕВСКАЯ СШ"</t>
  </si>
  <si>
    <t>МОУ "БУБРОВСКАЯ ШКОЛА"</t>
  </si>
  <si>
    <t>МОУ "ГЛУШКОВСКАЯ ОШ"</t>
  </si>
  <si>
    <t>МОУ "ГУЛИНСКАЯ ОШ"</t>
  </si>
  <si>
    <t>МОУ "МАЭКОВСКАЯ ШКОЛА-САД"</t>
  </si>
  <si>
    <t>МОУ МОНДОМСКАЯ СШ</t>
  </si>
  <si>
    <t>МОУ "ШОЛЬСКАЯ СШ"</t>
  </si>
  <si>
    <t>БОУ "АНДРЕЕВСКАЯ ОШ"</t>
  </si>
  <si>
    <t>БОУ "НОВОКЕМСКАЯ ОШ"</t>
  </si>
  <si>
    <t>БДОУ "ДЕТСКИЙ САД "РАДУГА"</t>
  </si>
  <si>
    <t>БОУ "ПОКРОВСКАЯ ОШ"</t>
  </si>
  <si>
    <t>МБДОУ "ВАСИЛЬЕВСКИЙ ДЕТСКИЙ САД"</t>
  </si>
  <si>
    <t>МБОУ "ЛОМОВАТСКАЯ ООШ"</t>
  </si>
  <si>
    <t>МБДОУ "БЛАГОВЕЩЕНСКИЙ ДЕТСКИЙ САД"</t>
  </si>
  <si>
    <t>МБДОУ "ПЕГАНОВСКИЙ ДЕТСКИЙ САД"</t>
  </si>
  <si>
    <t>МБОУ "ПОЛДАРСКАЯ СОШ"</t>
  </si>
  <si>
    <t>МБОУ "ОРЛОВСКАЯ ООШ"</t>
  </si>
  <si>
    <t>МБДОУ "ДЕТСКИЙ САД "ВАСИЛЁК""</t>
  </si>
  <si>
    <t>МБОУ "СУСОЛОВСКАЯ ООШ"</t>
  </si>
  <si>
    <t>МБОУ "ТЕПЛОГОРСКАЯ ООШ"</t>
  </si>
  <si>
    <t>МБОУ "МОРОЗОВСКАЯ СОШ"</t>
  </si>
  <si>
    <t>МБОУ "УСТЬ-АЛЕКСЕЕВСКАЯ СОШ"</t>
  </si>
  <si>
    <t>МБДОУ "АРИСТОВСКИЙ ДЕТСКИЙ САД"</t>
  </si>
  <si>
    <t>МБДОУ "ЮДИНСКИЙ ДЕТСКИЙ САД"</t>
  </si>
  <si>
    <t>МБДОУ "СТРИГОВСКИЙ ДЕТСКИЙ САД"</t>
  </si>
  <si>
    <t>МБДОУ "ДЕТСКИЙ САД №2  "СОЛНЫШКО"</t>
  </si>
  <si>
    <t>МБОУ "ВЕРХОВСКАЯ ШКОЛА"</t>
  </si>
  <si>
    <t>МБОУ "КЛИМУШИНСКАЯ НАЧАЛЬНАЯ ШКОЛА - ДЕТСКИЙ САД"</t>
  </si>
  <si>
    <t>МБОУ "МОРОЗОВСКАЯ ШКОЛА"</t>
  </si>
  <si>
    <t>МБОУ "ЧУШЕВИЦКАЯ СРЕДНЯЯ ШКОЛА"</t>
  </si>
  <si>
    <t>МБОУ "ПОДСОСЕНСКАЯ НАЧАЛЬНАЯ ШКОЛА - ДЕТСКИЙ САД"</t>
  </si>
  <si>
    <t>МБОУ "ШЕЛОТСКАЯ ОСНОВНАЯ ШКОЛА ИМЕНИ Н.Е. ПЕТУХОВА"</t>
  </si>
  <si>
    <t>МБДОУ "ДЕТСКИЙ САД №2 "СКАЗКА"</t>
  </si>
  <si>
    <t>МБДОУ "ДЕТСКИЙ САД №1 СОЛНЫШКО"</t>
  </si>
  <si>
    <t>МБОУ "БЕКЕТОВСКАЯ ШКОЛА"</t>
  </si>
  <si>
    <t>МБОУ "КАДНИКОВСКАЯ ШКОЛА"</t>
  </si>
  <si>
    <t>МБОУ "ВЕРХНЕ-КУБИНСКАЯ ШКОЛА"</t>
  </si>
  <si>
    <t>МБОУ "ТИГИНСКАЯ ШКОЛА"</t>
  </si>
  <si>
    <t>МБОУ "ЯВЕНГСКАЯ ШКОЛА"</t>
  </si>
  <si>
    <t>МБОУ ВМР "БОРИСОВСКАЯ ОСНОВНАЯ ШКОЛА"</t>
  </si>
  <si>
    <t>МБОУ ВМР "МАКАРОВСКАЯ ОСНОВНАЯ ШКОЛА"</t>
  </si>
  <si>
    <t>МБДОУ ВМР "КИПЕЛОВСКИЙ ДЕТСКИЙ САД"</t>
  </si>
  <si>
    <t>МБДОУ ВМР "КУБЕНСКИЙ ДЕТСКИЙ САД ОБЩЕРАЗВИВАЮЩЕГО ВИДА"</t>
  </si>
  <si>
    <t>МБОУ ВМР "ЛЕСКОВСКАЯ НАЧАЛЬНАЯ ШКОЛА - ДЕТСКИЙ САД"</t>
  </si>
  <si>
    <t>МБДОУ ВМР "ОСТАХОВСКИЙ ДЕТСКИЙ САД"</t>
  </si>
  <si>
    <t>МБДОУ ВМР "НОВЛЕНСКИЙ ДЕТСКИЙ САД"</t>
  </si>
  <si>
    <t>МБОУ ВМР "КУРКИНСКИЙ ЦЕНТР ОБРАЗОВАНИЯ"</t>
  </si>
  <si>
    <t>МБДОУ ВМР "СОСНОВСКИЙ ДЕТСКИЙ САД"</t>
  </si>
  <si>
    <t>МБДОУ ВМР "ОГАРКОВСКИЙ ДЕТСКИЙ САД ОБЩЕРАЗВИВАЮЩЕГО ВИДА"</t>
  </si>
  <si>
    <t>МБДОУ ВМР "ПРИСУХОНСКИЙ ДЕТСКИЙ САД"</t>
  </si>
  <si>
    <t>МБОУ ВМР "ПЕРВОМАЙСКАЯ СРЕДНЯЯ ШКОЛА"</t>
  </si>
  <si>
    <t>МБДОУ ВМР "ЦРР -  МАЙСКИЙ ДЕТСКИЙ САД"</t>
  </si>
  <si>
    <t>МБДОУ ВМР "СЕМЕНКОВСКИЙ ДЕТСКИЙ САД ОБЩЕРАЗВИВАЮЩЕГО ВИДА"</t>
  </si>
  <si>
    <t>МБДОУ ВМР "ДУБРОВСКИЙ ДЕТСКИЙ САД"</t>
  </si>
  <si>
    <t>МБДОУ ВМР "КУВШИНОВСКИЙ ДЕТСКИЙ САД"</t>
  </si>
  <si>
    <t>МБДОУ ВМР "ФЕТИНИНСКИЙ ДЕТСКИЙ САД ОБЩЕРАЗВИВАЮЩЕГО ВИДА"</t>
  </si>
  <si>
    <t>МБОУ ВМР "ПЕРЬЕВСКАЯ ОСНОВНАЯ ШКОЛА"</t>
  </si>
  <si>
    <t>МБОУ ВМР "СТРИЗНЕВСКАЯ НАЧАЛЬНАЯ ШКОЛА -ДЕТСКИЙ САД"</t>
  </si>
  <si>
    <t>БДОУ ВМР  "ДЕТСКИЙ САД "ГАРМОНИЯ"</t>
  </si>
  <si>
    <t>БДОУ ВМР "ДЕТСКИЙ САД "КОРАБЛИК" ОБЩЕРАЗВИВАЮЩЕГО ВИДА"</t>
  </si>
  <si>
    <t>БДОУ ВМР "ДЕТСКИЙ САД "КОЛОКОЛЬЧИК"</t>
  </si>
  <si>
    <t>БДОУ ВМР "ДЕТСКИЙ САД КОМБИНИРОВАННОГО ВИДА "СОЛНЫШКО"</t>
  </si>
  <si>
    <t>МБОУ "АНДОМСКАЯ СОШ"</t>
  </si>
  <si>
    <t>МБОУ "КОВЖИНСКАЯ СОШ"</t>
  </si>
  <si>
    <t>МБОУ "БЕЛОУСОВСКАЯ ОСНОВНАЯ ОБЩЕОБРАЗОВАТЕЛЬНАЯ ШКОЛА"</t>
  </si>
  <si>
    <t>БДОУ ВМР "ДЕВЯТИНСКИЙ ДЕТСКИЙ САД"</t>
  </si>
  <si>
    <t>БДОУ ВМР "БЕЛОРУЧЕЙСКИЙ ДЕТСКИЙ САД"</t>
  </si>
  <si>
    <t>МБОУ "ОЛЬХОВСКАЯ ОСНОВНАЯ ОБЩЕОБРАЗОВАТЕЛЬНАЯ ШКОЛА"</t>
  </si>
  <si>
    <t>МБОУ "МЕГОРСКАЯ СРЕДНЯЯ ОБЩЕОБРАЗОВАТЕЛЬНАЯ ШКОЛА"</t>
  </si>
  <si>
    <t>МБОУ "ОШТИНСКАЯ СРЕДНЯЯ ШКОЛА"</t>
  </si>
  <si>
    <t>МБОУ "СИДОРОВСКАЯ ШКОЛА"</t>
  </si>
  <si>
    <t>МБДОУ "ДЕТСКИЙ САД №4 "СОЛНЫШКО"</t>
  </si>
  <si>
    <t>МБДОУ "ДЕТСКИЙ САД №15 "БУРАТИНО"</t>
  </si>
  <si>
    <t>МБДОУ "ДЕТСКИЙ САД №12 "РОДНИЧОК"</t>
  </si>
  <si>
    <t>МБОУ "МАЗСКАЯ ОШ"</t>
  </si>
  <si>
    <t>БОУ КМР "АЛЁШИНСКАЯ ОШ"</t>
  </si>
  <si>
    <t>БОУ КМР "ГОРИЦКАЯ СШ"</t>
  </si>
  <si>
    <t>БДОУ КМР ВО "ТАЛИЦКИЙ ДЕТСКИЙ САД"</t>
  </si>
  <si>
    <t>БОУ КМР "ФЕРАПОНТОВСКАЯ СШ"</t>
  </si>
  <si>
    <t>БОУ КМР "ЧАРОЗЕРСКАЯ ОШ"</t>
  </si>
  <si>
    <t>БДОУ ДЕТСКИЙ САД "БЕРЕЗКА"</t>
  </si>
  <si>
    <t>БДОУ ДЕТСКИЙ САД "УЛЫБКА"</t>
  </si>
  <si>
    <t>БДОУ ДЕТСКИЙ САД "СОЛНЫШКО"</t>
  </si>
  <si>
    <t>БДОУ "ДЕТСКИЙ САД КОМБИНИРОВАННОГО ВИДА "АЛЕНУШКА "</t>
  </si>
  <si>
    <t>БДОУ ДЕТСКИЙ САД  "ИВУШКА "</t>
  </si>
  <si>
    <t>БОУ "ЗАХАРОВСКАЯ НАЧАЛЬНАЯ ШКОЛА -ДЕТСКИЙ САД"</t>
  </si>
  <si>
    <t>БДОУ "ДЕТСКИЙ САД "РЯБИНКА"</t>
  </si>
  <si>
    <t>МБОУ "БОТАНОВСКАЯ ОШ"</t>
  </si>
  <si>
    <t>МБОУ "ВРАГОВСКАЯ НШ - ДЕТСКИЙ САД"</t>
  </si>
  <si>
    <t>МБОУ "СТАРОСЕЛЬСКАЯ ООШ"</t>
  </si>
  <si>
    <t>МБДОУ "ШУЙСКИЙ ДЕТСКИЙ САД"</t>
  </si>
  <si>
    <t>МБОУ "ТУРОВЕЦКАЯ ООШ"</t>
  </si>
  <si>
    <t>МБОУ "ШЕЙБУХТОВСКАЯ ООШ"</t>
  </si>
  <si>
    <t>МБДОУ "ДЕТСКИЙ САД №3 "РОДНИЧОК"</t>
  </si>
  <si>
    <t>МБДОУ "ДЕТСКИЙ САД №5 "ТЕРЕМОК"</t>
  </si>
  <si>
    <t>МБОУ "БАЙДАРОВСКАЯ ООШ"</t>
  </si>
  <si>
    <t>МБДОУ "БОРКОВСКОЙ ДЕТСКИЙ САД "ГОЛУБОК"</t>
  </si>
  <si>
    <t>МБОУ "ДУНИЛОВСКАЯ ООШ"</t>
  </si>
  <si>
    <t>МБДОУ "КОЖАЕВСКИЙ ДЕТСКИЙ САД "ВАСИЛЁК"</t>
  </si>
  <si>
    <t>МБДОУ "ОСИНОВСКИЙ ДЕТСКИЙ САД "КОЛОСОК"</t>
  </si>
  <si>
    <t>БОУ НЮ МР ВО "ЛЕВАШСКАЯ ООШ"</t>
  </si>
  <si>
    <t>БДОУ НМР ВО "ГОРОДИЩЕНСКИЙ ДЕТСКИЙ САД"</t>
  </si>
  <si>
    <t>БОУ НМР ВО "ИГМАССКАЯ ООШ"</t>
  </si>
  <si>
    <t>БОУ НМР ВО "ЛЕСЮТИНСКАЯ ООШ"</t>
  </si>
  <si>
    <t>БДОУ "ЦЕНТР РАЗВИТИЯ РЕБЁНКА - НЮКСЕНСКИЙ ДС"</t>
  </si>
  <si>
    <t>БДОУ СМР "ДЕТСКИЙ САД № 5 "КОЛОСОК"</t>
  </si>
  <si>
    <t>БДОУ СМР "ДЕТСКИЙ САД № 4"</t>
  </si>
  <si>
    <t>БДОУ СМР "БИРЯКОВСКИЙ ДЕТСКИЙ САД"</t>
  </si>
  <si>
    <t>БОУ СМР "БОРОВЕЦКАЯ ООШ"</t>
  </si>
  <si>
    <t>БДОУ СМР "ВОРОБЬЕВСКИЙ ДЕТСКИЙ САД"</t>
  </si>
  <si>
    <t>БДОУ СМР "ЧЕКШИНСКИЙ ДЕТСКИЙ САД"</t>
  </si>
  <si>
    <t>БДОУ СМР  "МАРКОВСКИЙ ДЕТСКИЙ САД"</t>
  </si>
  <si>
    <t>БДОУ СМР "ЛИТЕГСКИЙ ДЕТСКИЙ САД"</t>
  </si>
  <si>
    <t>БОУ СМР "ЧУЧКОВСКАЯ ООШ"</t>
  </si>
  <si>
    <t>МБОУ СМР "ДВИНИЦКАЯ ОШ"</t>
  </si>
  <si>
    <t>МБОУ СМР "КОРОБИЦЫНСКАЯ ОШ"</t>
  </si>
  <si>
    <t>МБОУ СМР " ГРЕМЯЧИНСКАЯ ОШ"</t>
  </si>
  <si>
    <t>МБОУ СМР "РЕЖСКАЯ ОШ"</t>
  </si>
  <si>
    <t>БДОУ "СПАССКИЙ ДЕТСКИЙ САД"</t>
  </si>
  <si>
    <t>БДОУ "ЗАБОРСКИЙ ДЕТСКИЙ САД"</t>
  </si>
  <si>
    <t>БДОУ "ТАРНОГСКИЙ ДЕТСКИЙ САД ОБЩЕРАЗВИВАЮЩЕГО ВИДА №1 "ТЕРЕМОК"</t>
  </si>
  <si>
    <t>БДОУ "ТАРНОГСКИЙ ДЕТСКИЙ САД №3 "УЛЫБКА"</t>
  </si>
  <si>
    <t>БДОУ "ТАРНОГСКИЙ ДЕТСКИЙ САД КОМБИНИРОВАННОГО ВИДА № 2 "СОЛНЫШКО"</t>
  </si>
  <si>
    <t>БДОУ "АФОНОВСКИЙ ДЕТСКИЙ САД"</t>
  </si>
  <si>
    <t>БДОУ "СЛУДНОВСКИЙ ДЕТСКИЙ САД"</t>
  </si>
  <si>
    <t>МБДОУ "ТОТЕМСКИЙ ДЕТСКИЙ САД №7 "СОЛНЫШКО"</t>
  </si>
  <si>
    <t>МБДОУ "ТОТЕМСКИЙ ДЕТСКИЙ САД №5 "КОРАБЛИК"</t>
  </si>
  <si>
    <t>МБДОУ "ТОТЕМСКИЙ ДЕТСКИЙ САД  № 9 "СКАЗКА"</t>
  </si>
  <si>
    <t>МБДОУ "ТОТЕМСКИЙ ДЕТСКИЙ САД №1 "РОСИНКА"</t>
  </si>
  <si>
    <t>МБОУ "ВЕЛИКОДВОРСКАЯ ООШ"</t>
  </si>
  <si>
    <t>МБОУ "ВЕРХНЕТОЛШМЕНСКАЯ ООШ"</t>
  </si>
  <si>
    <t>МБОУ  "ВОЖБАЛЬСКАЯ ООШ"</t>
  </si>
  <si>
    <t>МБОУ "КАЛИНИНСКАЯ ООШ"</t>
  </si>
  <si>
    <t>МБОУ "МОСЕЕВСКАЯ ООШ"</t>
  </si>
  <si>
    <t>МБОУ "НИКОЛЬСКАЯ ООШ ИМ.Н.М.РУБЦОВА"</t>
  </si>
  <si>
    <t>МБОУ "ПОГОРЕЛОВСКАЯ ООШ"</t>
  </si>
  <si>
    <t>МБДОУ "ЮБИЛЕЙНЫЙ ДЕТСКИЙ САД №19 "ЖУРАВУШКА"</t>
  </si>
  <si>
    <t>МБДОУ "ПЯТОВСКИЙ ДЕТСКИЙ САД № 27 "БЕРЁЗКА"</t>
  </si>
  <si>
    <t>МБОУ "НАЧАЛЬНАЯ ШКОЛА - ДЕТСКИЙ САД ПОСЁЛКА ТЕКСТИЛЬЩИКИ"</t>
  </si>
  <si>
    <t>МБОУ "ПЕРВОМАЙСКАЯ ООШ"</t>
  </si>
  <si>
    <t>МОУ "ЖЕЛЯБОВСКАЯ ШКОЛА"</t>
  </si>
  <si>
    <t>МДОУ "ДЕТСКИЙ САД "РОДНИЧОК"</t>
  </si>
  <si>
    <t>МДОУ "ДЕТСКИЙ САД "СОСЕНКА"</t>
  </si>
  <si>
    <t>МОУ "ГИМНАЗИЯ"</t>
  </si>
  <si>
    <t>МДОУ "ДЕТСКИЙ САД "СОЛНЫШКО"</t>
  </si>
  <si>
    <t>МДОУ "ДЕТСКИЙ САД "ТЕРЕМОК"</t>
  </si>
  <si>
    <t>МОУ "МАЛОВОСНОВСКАЯ ШКОЛА"</t>
  </si>
  <si>
    <t>МОУ "ЛЕНТЬЕВСКАЯ ШКОЛА"</t>
  </si>
  <si>
    <t>МОУ "ДОЛОЦКАЯ ШКОЛА"</t>
  </si>
  <si>
    <t>МОУ "НИКОЛЬСКАЯ ШКОЛА"</t>
  </si>
  <si>
    <t>МОУ "БРИЛИНСКАЯ ШКОЛА"</t>
  </si>
  <si>
    <t>МБДОУ "ДЕТСКИЙ САД №4"</t>
  </si>
  <si>
    <t>МБДОУ "ДЕТСКИЙ САД №6"</t>
  </si>
  <si>
    <t>МБДОУ "ДЕТСКИЙ САД №5"</t>
  </si>
  <si>
    <t>МБДОУ  "ДЕТСКИЙ САД №3"</t>
  </si>
  <si>
    <t>МБДОУ "ДЕТСКИЙ САД  №7"</t>
  </si>
  <si>
    <t>МБОУ "ИЛЬИНСКАЯ ООШ"</t>
  </si>
  <si>
    <t>МБОУ "ПУНДУЖСКАЯ ООШ"</t>
  </si>
  <si>
    <t>МБДОУ "СЕМИГОРОДСКИЙ ДЕТСКИЙ САД"</t>
  </si>
  <si>
    <t>МБДОУ "ХАРОВСКИЙ ДЕТСКИЙ САД"</t>
  </si>
  <si>
    <t>МБОУ "ШАПШИНСКАЯ ООШ"</t>
  </si>
  <si>
    <t>МБДОУ "ДЕТСКИЙ САД КОМБИНИРОВАННОГО ВИДА П.ЧАГОДА"</t>
  </si>
  <si>
    <t>МБДОУ "САЗОНОВСКИЙ ДЕТСКИЙ САД"</t>
  </si>
  <si>
    <t>МБОУ"ПЕРВОМАЙСКАЯ ООШ"</t>
  </si>
  <si>
    <t>МДОУ "ШУХОБОДСКИЙ ДЕТСКИЙ САД"</t>
  </si>
  <si>
    <t>МДОУ "МАЛЕЧКИНСКИЙ  ДЕТСКИЙ САД"</t>
  </si>
  <si>
    <t>МДОУ "ИРДОМАТСКИЙ ДЕТСКИЙ САД"</t>
  </si>
  <si>
    <t>МДОУ "КЛИМОВСКИЙ ДЕТСКИЙ САД "РЯБИНКА"</t>
  </si>
  <si>
    <t>МДОУ "КОРОТОВСКИЙ ДЕТСКИЙ САД"</t>
  </si>
  <si>
    <t>МДОУ "ДОМОЗЕРОВСКИЙ ДЕТСКИЙ САД"</t>
  </si>
  <si>
    <t>МОУ "ДОМОЗЕРОВСКАЯ ШКОЛА"</t>
  </si>
  <si>
    <t>МОУ "МУСОРСКАЯ ШКОЛА"</t>
  </si>
  <si>
    <t>МДОУ "МЯКСИНСКИЙ ДЕТСКИЙ САД"</t>
  </si>
  <si>
    <t>МДОУ "ШУЛМСКИЙ  ДЕТСКИЙ САД"</t>
  </si>
  <si>
    <t>МДОУ "СУДСКИЙ ДЕТСКИЙ САД "ТЕРЕМОК"</t>
  </si>
  <si>
    <t>МДОУ "ТОНШАЛОВСКИЙ ДЕТСКИЙ САД "СОЛНЫШКО"</t>
  </si>
  <si>
    <t>МДОУ "ЯСНОПОЛЯНСКИЙ ДЕТСКИЙ САД"</t>
  </si>
  <si>
    <t>МДОУ "БОТОВСКИЙ ДЕТСКИЙ САД"</t>
  </si>
  <si>
    <t>МДОУ "ДЕТСКИЙ САД "СКАЗКА"</t>
  </si>
  <si>
    <t>МДОУ "ЦЕНТР РАЗВИТИЯ РЕБЕНКА - Д/С "ГУСЕЛЬКИ"</t>
  </si>
  <si>
    <t>МДОУ "ДЕТСКИЙ САД "СВЕТЛЯЧОК"</t>
  </si>
  <si>
    <t>МДОУ "ДЕТСКИЙ САД "ЖАР-ПТИЦА"</t>
  </si>
  <si>
    <t>МДОУ "ЦЕНТР РАЗВИТИЯ РЕБЕНКА - ДЕТСКИЙ САД "АНТОШКА"</t>
  </si>
  <si>
    <t>МДОУ "ДЕТСКИЙ САД "КОРАБЛИК"</t>
  </si>
  <si>
    <t>МОУ "ЧАРОМСКАЯ ШКОЛА"</t>
  </si>
  <si>
    <t>МОУ "ЦЕНТР ОБРАЗОВАНИЯ ИМ. Н. К. РОЗОВА"</t>
  </si>
  <si>
    <t>МДОУ "ДЕТСКИЙ САД № 77 "ЗЕМЛЯНИЧКА"</t>
  </si>
  <si>
    <t>МДОУ №44 "ФИАЛОЧКА"</t>
  </si>
  <si>
    <t>МДОУ  "ЦЕНТР РАЗВИТИЯ РЕБЕНКА - ДЕТСКИЙ САД № 33 "КОЛОСОК"</t>
  </si>
  <si>
    <t>МДОУ "ДЕТСКИЙ САД №63 "ЗОЛУШКА"</t>
  </si>
  <si>
    <t>МАДОУ "ДЕТСКИЙ САД № 100 "ВЕРБУШКА"</t>
  </si>
  <si>
    <t>МДОУ № 84 "ТОПОЛЁК"</t>
  </si>
  <si>
    <t>МДОУ № 12 "РОМАШКА"</t>
  </si>
  <si>
    <t>МДОУ № 51 "БЕЛОСНЕЖКА"</t>
  </si>
  <si>
    <t>МДОУ № 106 "ЗОЛОТОЙ КЛЮЧИК"</t>
  </si>
  <si>
    <t>МДОУ "ДЕТСКИЙ САД №86 "ЛАДУШКИ"</t>
  </si>
  <si>
    <t>МДОУ "ДЕТСКИЙ САД № 103 "ПОТЕШКА"</t>
  </si>
  <si>
    <t>МДОУ № 111 "МЕДВЕЖОНОК"</t>
  </si>
  <si>
    <t>МДОУ № 90 "ЗОЛОТОЙ КЛЮЧИК"</t>
  </si>
  <si>
    <t>МДОУ "ДЕТСКИЙ САД № 21"</t>
  </si>
  <si>
    <t>МДОУ № 96 "СОЛОВУШКА"</t>
  </si>
  <si>
    <t>МДОУ "ДЕТСКИЙ САД № 78 "МАСТЕРОК"</t>
  </si>
  <si>
    <t>МДОУ "ДЕТСКИЙ САД № 74 "БЕЛОЧКА"</t>
  </si>
  <si>
    <t>МДОУ "ДЕТСКИЙ САД № 92 "ИВУШКА"</t>
  </si>
  <si>
    <t>МДОУ № 94 "ЁЛОЧКА"</t>
  </si>
  <si>
    <t>МДОУ № 46 "ЗОЛОТОЙ ПЕТУШОК"</t>
  </si>
  <si>
    <t>МДОУ №102</t>
  </si>
  <si>
    <t>МДОУ "ДЕТСКИЙ САД № 31"</t>
  </si>
  <si>
    <t>МДОУ № 88 "ИСКОРКА"</t>
  </si>
  <si>
    <t>МДОУ № 70 "КАЛИНКА"</t>
  </si>
  <si>
    <t>МДОУ №32 "РЯБИНКА"</t>
  </si>
  <si>
    <t>МДОУ № 57</t>
  </si>
  <si>
    <t>МДОУ № 65</t>
  </si>
  <si>
    <t>МДОУ № 26</t>
  </si>
  <si>
    <t>МДОУ № 89</t>
  </si>
  <si>
    <t>МДОУ № 110 "АИСТЕНОК"</t>
  </si>
  <si>
    <t>МДОУ "ДЕТСКИЙ САД № 85 "ПОДСНЕЖНИК"</t>
  </si>
  <si>
    <t>МДОУ "ДЕТСКИЙ САД № 11 "ДЮЙМОВОЧКА"</t>
  </si>
  <si>
    <t>МДОУ №105 "ПОЛЯНКА"</t>
  </si>
  <si>
    <t>МДОУ №104 "АЛЕНЬКИЙ ЦВЕТОЧЕК"</t>
  </si>
  <si>
    <t>МДОУ "ДЕТСКИЙ САД № 95 "СКАЗКА"</t>
  </si>
  <si>
    <t>МДОУ № 83 "ВИШЕНКА"</t>
  </si>
  <si>
    <t>МДОУ "ДЕТСКИЙ САД № 3 "ВОРОБУШЕК"</t>
  </si>
  <si>
    <t>МДОУ № 58</t>
  </si>
  <si>
    <t>МДОУ № 30</t>
  </si>
  <si>
    <t>МДОУ №55 "СЕВЕРЯНОЧКА"</t>
  </si>
  <si>
    <t>МДОУ "ДЕТСКИЙ САД № 7 "ЯГОДКА"</t>
  </si>
  <si>
    <t>МДОУ № 20 "ОДУВАНЧИК"</t>
  </si>
  <si>
    <t>МДОУ № 41 "ВЕТЕРОК"</t>
  </si>
  <si>
    <t>МДОУ № 62 "РЯБИНУШКА"</t>
  </si>
  <si>
    <t>МДОУ № 80 "ГНОМИК"</t>
  </si>
  <si>
    <t>МДОУ № 66</t>
  </si>
  <si>
    <t>МАДОУ № 115 "АКВАРЕЛЬ"</t>
  </si>
  <si>
    <t>МБДОУ № 116 "ЗДОРОВЯЧОК"</t>
  </si>
  <si>
    <t>МДОУ № 79 "ЛУЧИК"</t>
  </si>
  <si>
    <t>МДОУ №52 "РОДНИЧОК"</t>
  </si>
  <si>
    <t>МДОУ "ДЕТСКИЙ САД № 67 "ЯБЛОНЬКА"</t>
  </si>
  <si>
    <t>МДОУ № 15 "ТЕРЕМОК"</t>
  </si>
  <si>
    <t>МБДОУ № 114 "СОЛНЕЧНЫЙ ГОРОД"</t>
  </si>
  <si>
    <t>МБДОУ № 112 "ЗОЛОТАЯ РЫБКА"</t>
  </si>
  <si>
    <t>МБДОУ "ДЕТСКИЙ САД № 39 "ЛЕНОК"</t>
  </si>
  <si>
    <t>МДОУ № 43 "РУЧЕЁК"</t>
  </si>
  <si>
    <t>МБДОУ № 109 "БУКВАРЁНОК"</t>
  </si>
  <si>
    <t>МДОУ "ЦРР-ДЕТСКИЙ САД № 73 "СВЕТЛАНА"</t>
  </si>
  <si>
    <t>МДОУ № 6 "ЧЕБУРАШКА"</t>
  </si>
  <si>
    <t>МДОУ № 101 "МАШЕНЬКА"</t>
  </si>
  <si>
    <t>МБДОУ "ДЕТСКИЙ САД № 45 "БУРАТИНО"</t>
  </si>
  <si>
    <t>МДОУ "ДЕТСКИЙ САД № 25 "УЛЫБКА"</t>
  </si>
  <si>
    <t>ДЕТСКИЙ САД № 79 ОАО "РЖД"</t>
  </si>
  <si>
    <t>МДОУ "ДЕТСКИЙ САД № 107 "ЛУКОМОРЬЕ"</t>
  </si>
  <si>
    <t>МДОУ № 56</t>
  </si>
  <si>
    <t>МДОУ "ДЕТСКИЙ САД № 38 "КРАСНАЯ ШАПОЧКА"</t>
  </si>
  <si>
    <t>МДОУ "ДЕТСКИЙ САД № 49"</t>
  </si>
  <si>
    <t>ЧУДО "ДЕТСКИЙ САД "МАЛЫШ"</t>
  </si>
  <si>
    <t>МДОУ № 27 "АНТОШКА"</t>
  </si>
  <si>
    <t>ЧДОУ "ДЕТСКИЙ САД "РОСТ-ПЛЮС"</t>
  </si>
  <si>
    <t>МОУ № 98 "ХРУСТАЛИК"</t>
  </si>
  <si>
    <t>МДОУ № 99 "ПОЧЕМУЧКА"</t>
  </si>
  <si>
    <t>МДОУ № 40 "БЕРЁЗКА"</t>
  </si>
  <si>
    <t>МОУ "СОШ № 19"</t>
  </si>
  <si>
    <t>МДОУ № 91 "РОСИНКА"</t>
  </si>
  <si>
    <t>МДОУ "ДЕТСКИЙ САД № 60 "РОДНИЧОК"</t>
  </si>
  <si>
    <t>МАДОУ "Детский сад №117 "Капелька"</t>
  </si>
  <si>
    <t>МАДОУ "Детский сад №118 "Звездочка"</t>
  </si>
  <si>
    <t>БДОУ СМР "ДЕТСКИЙ САД № 19"</t>
  </si>
  <si>
    <t>БДОУ СМР "ДЕТСКИЙ САД № 33"</t>
  </si>
  <si>
    <t>БДОУ СМР "ДЕТСКИЙ САД №24"</t>
  </si>
  <si>
    <t>БДОУ СМР "ДЕТСКИЙ САД № 15"</t>
  </si>
  <si>
    <t>БДОУ СМР "ДЕТСКИЙ САД № 21"</t>
  </si>
  <si>
    <t>БДОУ СМР "ДЕТСКИЙ САД № 17"</t>
  </si>
  <si>
    <t>БДОУ СМР "ДЕТСКИЙ САД № 20"</t>
  </si>
  <si>
    <t>БДОУ СМР "ДЕТСКИЙ САД № 11"</t>
  </si>
  <si>
    <t>БДОУ СМР "ДЕТСКИЙ САД № 30"</t>
  </si>
  <si>
    <t>БДОУ СМР "ДЕТСКИЙ САД № 7"</t>
  </si>
  <si>
    <t>БДОУ СМР "ДЕТСКИЙ САД № 32"</t>
  </si>
  <si>
    <t>БДОУ СМР "ДЕТСКИЙ САД № 5 "БЕРЁЗКА"</t>
  </si>
  <si>
    <t>БДОУ  СМР "ДЕТСКИЙ САД № 10"</t>
  </si>
  <si>
    <t>БДОУ СМР "ДЕТСКИЙ САД № 13"</t>
  </si>
  <si>
    <t>БДОУ СМР "ДЕТСКИЙ САД № 27"</t>
  </si>
  <si>
    <t>БДОУ СМР "ДЕТСКИЙ САД  № 31"</t>
  </si>
  <si>
    <t>МАДОУ "ДЕТСКИЙ САД № 115"</t>
  </si>
  <si>
    <t>МАДОУ "ДЕТСКИЙ САД № 106"</t>
  </si>
  <si>
    <t>МАДОУ "ДЕТСКИЙ САД № 15"</t>
  </si>
  <si>
    <t>МАДОУ "ДЕТСКИЙ САД № 33"</t>
  </si>
  <si>
    <t>МАДОУ "ДЕТСКИЙ САД № 23"</t>
  </si>
  <si>
    <t>МАДОУ "ДЕТСКИЙ САД № 125"</t>
  </si>
  <si>
    <t>МАДОУ "ДЕТСКИЙ САД № 26"</t>
  </si>
  <si>
    <t>ЧДОУ "ДЕТСКИЙ САД  "БАКУША"</t>
  </si>
  <si>
    <t>МАДОУ "ДЕТСКИЙ САД № 110"</t>
  </si>
  <si>
    <t>МАДОУ "ДЕТСКИЙ САД № 13"</t>
  </si>
  <si>
    <t>МАДОУ "ДЕТСКИЙ САД № 4"</t>
  </si>
  <si>
    <t>МАДОУ "ДЕТСКИЙ САД № 132"</t>
  </si>
  <si>
    <t>МАДОУ "ДЕТСКИЙ САД № 130"</t>
  </si>
  <si>
    <t>МАДОУ "ДЕТСКИЙ САД № 114"</t>
  </si>
  <si>
    <t>МАДОУ "ДЕТСКИЙ САД № 77"</t>
  </si>
  <si>
    <t>МАДОУ "ДЕТСКИЙ САД № 8"</t>
  </si>
  <si>
    <t>МАДОУ "ДЕТСКИЙ САД № 109"</t>
  </si>
  <si>
    <t>МАДОУ "ДЕТСКИЙ САД № 46"</t>
  </si>
  <si>
    <t>МАДОУ "ДЕТСКИЙ САД № 124"</t>
  </si>
  <si>
    <t>МАДОУ "ДЕТСКИЙ САД № 127"</t>
  </si>
  <si>
    <t>МАДОУ "ДЕТСКИЙ САД № 38"</t>
  </si>
  <si>
    <t>МАДОУ "ДЕТСКИЙ САД № 129"</t>
  </si>
  <si>
    <t>МАДОУ "ДЕТСКИЙ САД № 116"</t>
  </si>
  <si>
    <t>МАДОУ "ДЕТСКИЙ САД № 36"</t>
  </si>
  <si>
    <t>ЧНДОУ "ДЕТСКИЙ САД "РАДУГА ДЕТСТВА"</t>
  </si>
  <si>
    <t>Районы</t>
  </si>
  <si>
    <t>НаименованияСписков</t>
  </si>
  <si>
    <t>Бабаевский</t>
  </si>
  <si>
    <t>Учреждения_Бабаевский</t>
  </si>
  <si>
    <t>Бабушкинский</t>
  </si>
  <si>
    <t>Учреждения_Бабушкинский</t>
  </si>
  <si>
    <t>Белозерский</t>
  </si>
  <si>
    <t>Учреждения_Белозерский</t>
  </si>
  <si>
    <t>Вашкинский</t>
  </si>
  <si>
    <t>Учреждения_Вашкинский</t>
  </si>
  <si>
    <t>Великоустюгский</t>
  </si>
  <si>
    <t>Учреждения_Великоустюгский</t>
  </si>
  <si>
    <t>Верховажский</t>
  </si>
  <si>
    <t>Учреждения_Верховажский</t>
  </si>
  <si>
    <t>Вожегодский</t>
  </si>
  <si>
    <t>Учреждения_Вожегодский</t>
  </si>
  <si>
    <t>Вологодский</t>
  </si>
  <si>
    <t>Учреждения_Вологодский</t>
  </si>
  <si>
    <t>Вытегорский</t>
  </si>
  <si>
    <t>Учреждения_Вытегорский</t>
  </si>
  <si>
    <t>г.Вологда</t>
  </si>
  <si>
    <t>Учреждения_г_Вологда</t>
  </si>
  <si>
    <t>г.Череповец</t>
  </si>
  <si>
    <t>Учреждения_г_Череповец</t>
  </si>
  <si>
    <t>Грязовецкий</t>
  </si>
  <si>
    <t>Учреждения_Грязовецкий</t>
  </si>
  <si>
    <t>Кадуйский</t>
  </si>
  <si>
    <t>Учреждения_Кадуйский</t>
  </si>
  <si>
    <t>Кирилловский</t>
  </si>
  <si>
    <t>Учреждения_Кирилловский</t>
  </si>
  <si>
    <t>Кич-Городецкий</t>
  </si>
  <si>
    <t>Учреждения_Кич_Городецкий</t>
  </si>
  <si>
    <t>Междуреченский</t>
  </si>
  <si>
    <t>Учреждения_Междуреченский</t>
  </si>
  <si>
    <t>Никольский</t>
  </si>
  <si>
    <t>Учреждения_Никольский</t>
  </si>
  <si>
    <t>Нюксенский</t>
  </si>
  <si>
    <t>Учреждения_Нюксенский</t>
  </si>
  <si>
    <t>Сокольский</t>
  </si>
  <si>
    <t>Учреждения_Сокольский</t>
  </si>
  <si>
    <t>Сямженский</t>
  </si>
  <si>
    <t>Учреждения_Сямженский</t>
  </si>
  <si>
    <t>Тарногский</t>
  </si>
  <si>
    <t>Учреждения_Тарногский</t>
  </si>
  <si>
    <t>Тотемский</t>
  </si>
  <si>
    <t>Учреждения_Тотемский</t>
  </si>
  <si>
    <t>Усть-Кубинский</t>
  </si>
  <si>
    <t>Учреждения_Усть_Кубинский</t>
  </si>
  <si>
    <t>Устюженский</t>
  </si>
  <si>
    <t>Учреждения_Устюженский</t>
  </si>
  <si>
    <t>Харовский</t>
  </si>
  <si>
    <t>Учреждения_Харовский</t>
  </si>
  <si>
    <t>Чагодощенский</t>
  </si>
  <si>
    <t>Учреждения_Чагодощенский</t>
  </si>
  <si>
    <t>Череповецкий</t>
  </si>
  <si>
    <t>Учреждения_Череповецкий</t>
  </si>
  <si>
    <t>Шекснинский</t>
  </si>
  <si>
    <t>Учреждения_Шекснинский</t>
  </si>
  <si>
    <t>Start</t>
  </si>
  <si>
    <t/>
  </si>
  <si>
    <t>end</t>
  </si>
  <si>
    <t>END</t>
  </si>
  <si>
    <t>Район</t>
  </si>
  <si>
    <t>161229, ВОЛОГОДСКАЯ ОБЛАСТЬ, БЕЛОЗЕРСКИЙ РАЙОН, ШОЛЬСКОЕ С/П, ЗУБОВО С, МИРА УЛ, 9</t>
  </si>
  <si>
    <t>МБДОУ "МИНЬКОВСКИЙ ДЕТСКИЙ САД"</t>
  </si>
  <si>
    <t>161130, ВОЛОГОДСКАЯ ОБЛАСТЬ, КИРИЛЛОВСКИЙ РАЙОН, ЧАРОЗЕРСКОЕ С/П, ЧАРОЗЕРО С, ШКОЛЬНЫЙ ПЕР, 3</t>
  </si>
  <si>
    <t>ТОСП МБОУ "АНДОГСКАЯ СШ" АНДРОНОВСКОЕ СТРУКТУРНОЕ ПОДРАЗДЕЛЕНИЕ</t>
  </si>
  <si>
    <t>АОУ КМР "НИКОЛОТОРЖСКАЯ СШ ИМЕНИ Е.Н. ПРЕОБРАЖЕНСКОГО"</t>
  </si>
  <si>
    <t>160028, ВОЛОГОДСКАЯ ОБЛАСТЬ, ВОЛОГДА Г, ПЕРВЫЙ МИКРОРАЙОН ГПЗ-23 МКР, 39</t>
  </si>
  <si>
    <t>160010, ВОЛОГОДСКАЯ ОБЛАСТЬ, ВОЛОГДА Г, ВОЛОГОДСКАЯ УЛ, 10</t>
  </si>
  <si>
    <t>160022, ВОЛОГОДСКАЯ ОБЛАСТЬ, ВОЛОГДА Г, КАЗАКОВА УЛ, 12</t>
  </si>
  <si>
    <t>160024, ВОЛОГОДСКАЯ ОБЛАСТЬ, ВОЛОГДА Г, ФРЯЗИНОВСКАЯ УЛ, 34</t>
  </si>
  <si>
    <t>160022, ВОЛОГОДСКАЯ ОБЛАСТЬ, ВОЛОГДА Г, ЯРОСЛАВСКАЯ УЛ, 38Б</t>
  </si>
  <si>
    <t>160017, ВОЛОГОДСКАЯ ОБЛАСТЬ, ВОЛОГДА Г, ЛЕНИНГРАДСКАЯ УЛ, 75В</t>
  </si>
  <si>
    <t>160025, ВОЛОГОДСКАЯ ОБЛАСТЬ, ВОЛОГДА Г, БЕЛЯЕВА УЛ, 1Б</t>
  </si>
  <si>
    <t>160000, ВОЛОГОДСКАЯ ОБЛАСТЬ, ВОЛОГДА Г, БЛАГОВЕЩЕНСКАЯ УЛ, 60</t>
  </si>
  <si>
    <t>160012, ВОЛОГОДСКАЯ ОБЛАСТЬ, ВОЛОГДА Г, ГЕРЦЕНА УЛ, 97А</t>
  </si>
  <si>
    <t>160000, ВОЛОГОДСКАЯ ОБЛАСТЬ, ВОЛОГДА Г, ГАЛКИНСКАЯ УЛ, 27</t>
  </si>
  <si>
    <t>160002, ВОЛОГОДСКАЯ ОБЛАСТЬ, ВОЛОГДА Г, ЛЕНИНГРАДСКАЯ УЛ, 87А</t>
  </si>
  <si>
    <t>160034, ВОЛОГОДСКАЯ ОБЛАСТЬ, ВОЛОГДА Г, ЛЕНИНГРАДСКАЯ УЛ, ДОМ 93Б</t>
  </si>
  <si>
    <t>160000, ВОЛОГОДСКАЯ ОБЛАСТЬ, ВОЛОГДА Г, ЗОСИМОВСКАЯ УЛ, 73</t>
  </si>
  <si>
    <t>160010, ВОЛОГОДСКАЯ ОБЛАСТЬ, ВОЛОГДА Г, ЗАЛИНЕЙНАЯ УЛ, 24А</t>
  </si>
  <si>
    <t>160033, ВОЛОГОДСКАЯ ОБЛАСТЬ, ВОЛОГДА Г, ДЗЕРЖИНСКОГО УЛ, 15А</t>
  </si>
  <si>
    <t>160019, ВОЛОГОДСКАЯ ОБЛАСТЬ, ВОЛОГДА Г, ЧЕРНЫШЕВСКОГО УЛ, 112В</t>
  </si>
  <si>
    <t>160033, ВОЛОГОДСКАЯ ОБЛАСТЬ, ВОЛОГДА Г, ТЕКСТИЛЬЩИКОВ УЛ, 19</t>
  </si>
  <si>
    <t>160029, ВОЛОГОДСКАЯ ОБЛАСТЬ, ВОЛОГДА Г, ПУГАЧЕВА УЛ, 7</t>
  </si>
  <si>
    <t>160025, ВОЛОГОДСКАЯ ОБЛАСТЬ, ВОЛОГДА Г, ПРЯДИЛЬЩИКОВ УЛ, 4А</t>
  </si>
  <si>
    <t>160017, ВОЛОГОДСКАЯ ОБЛАСТЬ, ВОЛОГДА Г, ТЕПЛИЧНЫЙ МКР, 12</t>
  </si>
  <si>
    <t>160026, ВОЛОГОДСКАЯ ОБЛАСТЬ, ВОЛОГДА Г, ПРЕОБРАЖЕНСКОГО УЛ, 53Б</t>
  </si>
  <si>
    <t>160014, ВОЛОГОДСКАЯ ОБЛАСТЬ, ВОЛОГДА Г, ГОРЬКОГО УЛ, 28</t>
  </si>
  <si>
    <t>160023, ВОЛОГОДСКАЯ ОБЛАСТЬ, ВОЛОГДА Г, ШКОЛЬНЫЙ ПЕР, 6</t>
  </si>
  <si>
    <t>160019, ВОЛОГОДСКАЯ ОБЛАСТЬ, ВОЛОГДА Г, КАРЛА МАРКСА УЛ, ДОМ 9А, КВАРТИРА 12</t>
  </si>
  <si>
    <t>160022, ВОЛОГОДСКАЯ ОБЛАСТЬ, ВОЛОГДА Г, ЯРОСЛАВСКАЯ УЛ, 24А</t>
  </si>
  <si>
    <t>162618, ВОЛОГОДСКАЯ ОБЛАСТЬ, ЧЕРЕПОВЕЦ Г, ОЛИМПИЙСКАЯ УЛ, 27</t>
  </si>
  <si>
    <t>162624, ВОЛОГОДСКАЯ ОБЛАСТЬ, ЧЕРЕПОВЕЦ Г, ОЛИМПИЙСКАЯ УЛ, 17</t>
  </si>
  <si>
    <t>162612, ВОЛОГОДСКАЯ ОБЛАСТЬ, ЧЕРЕПОВЕЦ Г, БЕЛИНСКОГО УЛ, 31</t>
  </si>
  <si>
    <t>162606, ВОЛОГОДСКАЯ ОБЛАСТЬ, ЧЕРЕПОВЕЦ Г, КРАВЧЕНКО УЛ, 31</t>
  </si>
  <si>
    <t>162614, ВОЛОГОДСКАЯ ОБЛАСТЬ, ЧЕРЕПОВЕЦ Г, СТАЛЕВАРОВ УЛ, 74</t>
  </si>
  <si>
    <t>162610, ВОЛОГОДСКАЯ ОБЛАСТЬ, ЧЕРЕПОВЕЦ Г, МЕНДЕЛЕЕВА УЛ, 14</t>
  </si>
  <si>
    <t>162625, ВОЛОГОДСКАЯ ОБЛАСТЬ, ЧЕРЕПОВЕЦ Г, МОЧЕНКОВА УЛ, 10</t>
  </si>
  <si>
    <t>162626, ВОЛОГОДСКАЯ ОБЛАСТЬ, ЧЕРЕПОВЕЦ Г, РЫБИНСКАЯ УЛ, 26</t>
  </si>
  <si>
    <t>162616, ВОЛОГОДСКАЯ ОБЛАСТЬ, ЧЕРЕПОВЕЦ Г, КРАСНОДОНЦЕВ УЛ, 76</t>
  </si>
  <si>
    <t>162603, ВОЛОГОДСКАЯ ОБЛАСТЬ, ЧЕРЕПОВЕЦ Г, АРХАНГЕЛЬСКАЯ УЛ, 116</t>
  </si>
  <si>
    <t>162624, ВОЛОГОДСКАЯ ОБЛАСТЬ, ЧЕРЕПОВЕЦ Г, ОЛИМПИЙСКАЯ УЛ, 5</t>
  </si>
  <si>
    <t>162605, ВОЛОГОДСКАЯ ОБЛАСТЬ, ЧЕРЕПОВЕЦ Г, КРАСНОДОНЦЕВ УЛ, 36</t>
  </si>
  <si>
    <t>162602, ВОЛОГОДСКАЯ ОБЛАСТЬ, ЧЕРЕПОВЕЦ Г, ЛЕНИНА УЛ, 117</t>
  </si>
  <si>
    <t>162614, ВОЛОГОДСКАЯ ОБЛАСТЬ, ЧЕРЕПОВЕЦ Г, ДОБРОЛЮБОВА УЛ, 2</t>
  </si>
  <si>
    <t>162603, ВОЛОГОДСКАЯ ОБЛАСТЬ, ЧЕРЕПОВЕЦ Г, КРАСНОДОНЦЕВ УЛ, 54</t>
  </si>
  <si>
    <t>162623, ВОЛОГОДСКАЯ ОБЛАСТЬ, ЧЕРЕПОВЕЦ Г, ОЛИМПИЙСКАЯ УЛ, 47</t>
  </si>
  <si>
    <t>162611, ВОЛОГОДСКАЯ ОБЛАСТЬ, ЧЕРЕПОВЕЦ Г, БАБУШКИНА УЛ, 13</t>
  </si>
  <si>
    <t>162602, ВОЛОГОДСКАЯ ОБЛАСТЬ, ЧЕРЕПОВЕЦ Г, МАМЛЕЕВА УЛ, 9</t>
  </si>
  <si>
    <t>162610, ВОЛОГОДСКАЯ ОБЛАСТЬ, ЧЕРЕПОВЕЦ Г, ЛОМОНОСОВА УЛ, 49</t>
  </si>
  <si>
    <t>162609, ВОЛОГОДСКАЯ ОБЛАСТЬ, ЧЕРЕПОВЕЦ Г, ЛЮБЕЦКАЯ УЛ, 11</t>
  </si>
  <si>
    <t>162604, ВОЛОГОДСКАЯ ОБЛАСТЬ, ЧЕРЕПОВЕЦ Г, МОЛОДЕЖНАЯ УЛ, 20</t>
  </si>
  <si>
    <t>162614, ВОЛОГОДСКАЯ ОБЛАСТЬ, ЧЕРЕПОВЕЦ Г, ВОЛОГОДСКАЯ УЛ, 42</t>
  </si>
  <si>
    <t>162625, ВОЛОГОДСКАЯ ОБЛАСТЬ, ЧЕРЕПОВЕЦ Г, СЕВЕРНОЕ Ш, 25</t>
  </si>
  <si>
    <t>162622, ВОЛОГОДСКАЯ ОБЛАСТЬ, ЧЕРЕПОВЕЦ Г, ЛЕНИНА УЛ, 7</t>
  </si>
  <si>
    <t>162601, ВОЛОГОДСКАЯ ОБЛАСТЬ, ЧЕРЕПОВЕЦ Г, АРХАНГЕЛЬСКАЯ УЛ, 56</t>
  </si>
  <si>
    <t>162623, ВОЛОГОДСКАЯ ОБЛАСТЬ, ЧЕРЕПОВЕЦ Г, КОСМОНАВТА БЕЛЯЕВА УЛ, 57</t>
  </si>
  <si>
    <t>162605, ВОЛОГОДСКАЯ ОБЛАСТЬ, ЧЕРЕПОВЕЦ Г, ТИМОХИНА УЛ, 6</t>
  </si>
  <si>
    <t>162603, ВОЛОГОДСКАЯ ОБЛАСТЬ, ЧЕРЕПОВЕЦ Г, БОРШОДСКАЯ УЛ, 34</t>
  </si>
  <si>
    <t>162614, ВОЛОГОДСКАЯ ОБЛАСТЬ, ЧЕРЕПОВЕЦ Г, ВОЛОГОДСКАЯ УЛ, 52</t>
  </si>
  <si>
    <t>162602, ВОЛОГОДСКАЯ ОБЛАСТЬ, ЧЕРЕПОВЕЦ Г, ЛЕНИНА УЛ, 66</t>
  </si>
  <si>
    <t>162614, ВОЛОГОДСКАЯ ОБЛАСТЬ, ЧЕРЕПОВЕЦ Г, ВОЛОГОДСКАЯ УЛ, 28</t>
  </si>
  <si>
    <t>162609, ВОЛОГОДСКАЯ ОБЛАСТЬ, ЧЕРЕПОВЕЦ Г, НАСЕДКИНА УЛ, 20</t>
  </si>
  <si>
    <t>162455, ВОЛОГОДСКАЯ ОБЛАСТЬ, БАБАЕВСКИЙ РАЙОН, САНИНСКАЯ Д, 46</t>
  </si>
  <si>
    <t>161340, ВОЛОГОДСКАЯ ОБЛАСТЬ, БАБУШКИНСКИЙ РАЙОН, МИНЬКОВО С, СОВЕТСКАЯ УЛ, 54</t>
  </si>
  <si>
    <t>161200, ВОЛОГОДСКАЯ ОБЛАСТЬ, БЕЛОЗЕРСКИЙ РАЙОН, БЕЛОЗЕРСК Г, СОВЕТСКИЙ ВАЛ УЛ, 11</t>
  </si>
  <si>
    <t>161221, ВОЛОГОДСКАЯ ОБЛАСТЬ, БЕЛОЗЕРСКИЙ РАЙОН, АРТЮШИНСКОЕ С/П, АРТЮШИНО С, 44</t>
  </si>
  <si>
    <t>161215, ВОЛОГОДСКАЯ ОБЛАСТЬ, БЕЛОЗЕРСКИЙ РАЙОН, НИКОНОВСКАЯ (ГУЛИНСКОГО С/С) Д, ШКОЛЬНЫЙ ПЕР, 7</t>
  </si>
  <si>
    <t>162365, ВОЛОГОДСКАЯ ОБЛАСТЬ, ВЕЛИКОУСТЮГСКИЙ РАЙОН, ЛОМОВАТКА П, ЛЕНИНА УЛ, 19</t>
  </si>
  <si>
    <t>162358, ВОЛОГОДСКАЯ ОБЛАСТЬ, ВЕЛИКОУСТЮГСКИЙ РАЙОН, БЛАГОВЕЩЕНЬЕ Д, ВЕТЕРАНОВ УЛ, 1</t>
  </si>
  <si>
    <t>162372, ВОЛОГОДСКАЯ ОБЛАСТЬ, ВЕЛИКОУСТЮГСКИЙ РАЙОН, ЧЕРНЕВО Д, 112</t>
  </si>
  <si>
    <t>162350, ВОЛОГОДСКАЯ ОБЛАСТЬ, ВЕЛИКОУСТЮГСКИЙ РАЙОН, НОВАТОР П, СОВЕТСКАЯ УЛ, 19</t>
  </si>
  <si>
    <t>162375, ВОЛОГОДСКАЯ ОБЛАСТЬ, ВЕЛИКОУСТЮГСКИЙ РАЙОН, ТЕПЛОГОРЬЕ Д, ШКОЛЬНАЯ УЛ, 6</t>
  </si>
  <si>
    <t>162386, ВОЛОГОДСКАЯ ОБЛАСТЬ, ВЕЛИКОУСТЮГСКИЙ РАЙОН, АРИСТОВО Д, ЦЕНТРАЛЬНАЯ УЛ, 14</t>
  </si>
  <si>
    <t>162393, ВОЛОГОДСКАЯ ОБЛАСТЬ, ВЕЛИКОУСТЮГСКИЙ РАЙОН, ВЕЛИКИЙ УСТЮГ Г, ВЫСОТНАЯ УЛ, 4</t>
  </si>
  <si>
    <t>162390, ВОЛОГОДСКАЯ ОБЛАСТЬ, ВЕЛИКОУСТЮГСКИЙ РАЙОН, ВЕЛИКИЙ УСТЮГ Г, ГЛЕДЕНСКАЯ УЛ, 3</t>
  </si>
  <si>
    <t>162390, ВОЛОГОДСКАЯ ОБЛАСТЬ, ВЕЛИКОУСТЮГСКИЙ РАЙОН, ВЕЛИКИЙ УСТЮГ Г, КРАСНОАРМЕЙСКАЯ УЛ, 32</t>
  </si>
  <si>
    <t>162390, ВОЛОГОДСКАЯ ОБЛАСТЬ, ВЕЛИКОУСТЮГСКИЙ РАЙОН, ВЕЛИКИЙ УСТЮГ Г, КРАСНОАРМЕЙСКАЯ УЛ, 67</t>
  </si>
  <si>
    <t>162390, ВОЛОГОДСКАЯ ОБЛАСТЬ, ВЕЛИКОУСТЮГСКИЙ РАЙОН, ВЕЛИКИЙ УСТЮГ Г, ВИНОГРАДОВА УЛ, 13</t>
  </si>
  <si>
    <t>162394, ВОЛОГОДСКАЯ ОБЛАСТЬ, ВЕЛИКОУСТЮГСКИЙ РАЙОН, ВЕЛИКИЙ УСТЮГ Г, САХАРОВА УЛ, 36</t>
  </si>
  <si>
    <t>162390, ВОЛОГОДСКАЯ ОБЛАСТЬ, ВЕЛИКОУСТЮГСКИЙ РАЙОН, ВЕЛИКИЙ УСТЮГ Г, ШИЛОВА УЛ, 8</t>
  </si>
  <si>
    <t>162390, ВОЛОГОДСКАЯ ОБЛАСТЬ, ВЕЛИКОУСТЮГСКИЙ РАЙОН, ВЕЛИКИЙ УСТЮГ Г, ПАВЛА ПОКРОВСКОГО УЛ, 40</t>
  </si>
  <si>
    <t>162391, ВОЛОГОДСКАЯ ОБЛАСТЬ, ВЕЛИКОУСТЮГСКИЙ РАЙОН, ВЕЛИКИЙ УСТЮГ Г, ШУМИЛОВА УЛ, 26</t>
  </si>
  <si>
    <t>162313, ВОЛОГОДСКАЯ ОБЛАСТЬ, ВЕРХОВАЖСКИЙ РАЙОН, ПАЮС Д, САДОВАЯ УЛ, 2</t>
  </si>
  <si>
    <t>160537, ВОЛОГОДСКАЯ ОБЛАСТЬ, ВОЛОГОДСКИЙ РАЙОН, МАКАРОВО С, ЦЕНТРАЛЬНАЯ УЛ, Д 4</t>
  </si>
  <si>
    <t>160561, ВОЛОГОДСКАЯ ОБЛАСТЬ, ВОЛОГОДСКИЙ РАЙОН, ЗАРЯ П, Д 37</t>
  </si>
  <si>
    <t>160550, ВОЛОГОДСКАЯ ОБЛАСТЬ, ВОЛОГОДСКИЙ РАЙОН, КИПЕЛОВО П, НОВАЯ УЛ, 6</t>
  </si>
  <si>
    <t>160533, ВОЛОГОДСКАЯ ОБЛАСТЬ, ВОЛОГОДСКИЙ РАЙОН, КУБЕНСКОЕ С, ЮБИЛЕЙНАЯ УЛ, 20А</t>
  </si>
  <si>
    <t>160522, ВОЛОГОДСКАЯ ОБЛАСТЬ, ВОЛОГОДСКИЙ РАЙОН, ЛЕСКОВО П, Д 40</t>
  </si>
  <si>
    <t>160544, ВОЛОГОДСКАЯ ОБЛАСТЬ, ВОЛОГОДСКИЙ РАЙОН, ВАСИЛЬЕВСКОЕ П, МОЛОДЕЖНАЯ УЛ, 4 А</t>
  </si>
  <si>
    <t>160535, ВОЛОГОДСКАЯ ОБЛАСТЬ, ВОЛОГОДСКИЙ РАЙОН, ОСТАХОВО С, ЦЕНТРАЛЬНАЯ УЛ, 4</t>
  </si>
  <si>
    <t>160542, ВОЛОГОДСКАЯ ОБЛАСТЬ, ВОЛОГОДСКИЙ РАЙОН, НОВЛЕНСКОЕ С, НАБЕРЕЖНАЯ УЛ, 1</t>
  </si>
  <si>
    <t>160507, ВОЛОГОДСКАЯ ОБЛАСТЬ, ВОЛОГОДСКИЙ РАЙОН, КУРКИНО (МАЙСКОЕ МО) С, ШКОЛЬНАЯ УЛ, 7</t>
  </si>
  <si>
    <t>160502, ВОЛОГОДСКАЯ ОБЛАСТЬ, ВОЛОГОДСКИЙ РАЙОН, НАДЕЕВО П, 24</t>
  </si>
  <si>
    <t>160508, ВОЛОГОДСКАЯ ОБЛАСТЬ, ВОЛОГОДСКИЙ РАЙОН, МАЙСКИЙ П, 21</t>
  </si>
  <si>
    <t>160531, ВОЛОГОДСКАЯ ОБЛАСТЬ, ВОЛОГОДСКИЙ РАЙОН, ДУБРОВСКОЕ П, ШКОЛЬНАЯ УЛ, 1</t>
  </si>
  <si>
    <t>160010, ВОЛОГОДСКАЯ ОБЛАСТЬ, ВОЛОГОДСКИЙ РАЙОН, КУВШИНОВО П, СОСНОВАЯ УЛ, 14</t>
  </si>
  <si>
    <t>160510, ВОЛОГОДСКАЯ ОБЛАСТЬ, ВОЛОГОДСКИЙ РАЙОН, НЕПОТЯГОВО П, 43</t>
  </si>
  <si>
    <t>160527, ВОЛОГОДСКАЯ ОБЛАСТЬ, ВОЛОГОДСКИЙ РАЙОН, СТРИЗНЕВО Д, САДОВАЯ УЛ, 1</t>
  </si>
  <si>
    <t>162900, ВОЛОГОДСКАЯ ОБЛАСТЬ, ВЫТЕГОРСКИЙ РАЙОН, ВЫТЕГРА Г, ПРОСВЕЩЕНИЯ УЛ, 9</t>
  </si>
  <si>
    <t>162936, ВОЛОГОДСКАЯ ОБЛАСТЬ, ВЫТЕГОРСКИЙ РАЙОН, ДЕВЯТИНСКОЕ С/П, ДЕВЯТИНЫ С, ШКОЛЬНАЯ УЛ, 26</t>
  </si>
  <si>
    <t>162910, ВОЛОГОДСКАЯ ОБЛАСТЬ, ВЫТЕГОРСКИЙ РАЙОН, ОШТА С, СТРОИТЕЛЕЙ УЛ, ДОМ 7</t>
  </si>
  <si>
    <t>162510, ВОЛОГОДСКАЯ ОБЛАСТЬ, КАДУЙСКИЙ РАЙОН, КАДУЙ РП, МОЛОДЕЖНАЯ УЛ, 10</t>
  </si>
  <si>
    <t>162511, ВОЛОГОДСКАЯ ОБЛАСТЬ, КАДУЙСКИЙ РАЙОН, КАДУЙ РП, СПОРТИВНАЯ УЛ, 14</t>
  </si>
  <si>
    <t>162712, ВОЛОГОДСКАЯ ОБЛАСТЬ, КАДУЙСКИЙ РАЙОН, ХОХЛОВО П, ШКОЛЬНАЯ ПЛ, 12</t>
  </si>
  <si>
    <t>162520, ВОЛОГОДСКАЯ ОБЛАСТЬ, КАДУЙСКИЙ РАЙОН, НИКОЛЬСКОЕ С, САДОВАЯ УЛ, 10</t>
  </si>
  <si>
    <t>161100, ВОЛОГОДСКАЯ ОБЛАСТЬ, КИРИЛЛОВСКИЙ РАЙОН, КИРИЛЛОВ Г, ЛЕНИНА УЛ, 107</t>
  </si>
  <si>
    <t>161117, ВОЛОГОДСКАЯ ОБЛАСТЬ, КИРИЛЛОВСКИЙ РАЙОН, ТАЛИЦКОЕ С/П, ТАЛИЦЫ С, ЮБИЛЕЙНАЯ УЛ, 7</t>
  </si>
  <si>
    <t>161120, ВОЛОГОДСКАЯ ОБЛАСТЬ, КИРИЛЛОВСКИЙ РАЙОН, ФЕРАПОНТОВСКОЕ С/П, ФЕРАПОНТОВО С, СЛОБОДСКАЯ УЛ, 62</t>
  </si>
  <si>
    <t>161050, ВОЛОГОДСКАЯ ОБЛАСТЬ, МЕЖДУРЕЧЕНСКИЙ РАЙОН, ШУЙСКОЕ С, ШАПИНА УЛ, 31</t>
  </si>
  <si>
    <t>161440, ВОЛОГОДСКАЯ ОБЛАСТЬ, НИКОЛЬСКИЙ РАЙОН, НИКОЛЬСК Г, КРАСНАЯ УЛ, 81</t>
  </si>
  <si>
    <t>161440, ВОЛОГОДСКАЯ ОБЛАСТЬ, НИКОЛЬСКИЙ РАЙОН, НИКОЛЬСК Г, СОВЕТСКАЯ УЛ, 100</t>
  </si>
  <si>
    <t>161440, ВОЛОГОДСКАЯ ОБЛАСТЬ, НИКОЛЬСКИЙ РАЙОН, НИКОЛЬСК Г, КУЗНЕЦОВА ПЕР, 2</t>
  </si>
  <si>
    <t>161440, ВОЛОГОДСКАЯ ОБЛАСТЬ, НИКОЛЬСКИЙ РАЙОН, НИКОЛЬСК Г, КОСМОНАВТОВ УЛ, 28</t>
  </si>
  <si>
    <t>161440, ВОЛОГОДСКАЯ ОБЛАСТЬ, НИКОЛЬСКИЙ РАЙОН, НИКОЛЬСК Г, 25 ОКТЯБРЯ УЛ, 20</t>
  </si>
  <si>
    <t>161446, ВОЛОГОДСКАЯ ОБЛАСТЬ, НИКОЛЬСКИЙ РАЙОН, БОРОК П, НАБЕРЕЖНАЯ УЛ, 23</t>
  </si>
  <si>
    <t>161450, ВОЛОГОДСКАЯ ОБЛАСТЬ, НИКОЛЬСКИЙ РАЙОН, КОЖАЕВО Д, ШКОЛЬНАЯ УЛ, 4</t>
  </si>
  <si>
    <t>161456, ВОЛОГОДСКАЯ ОБЛАСТЬ, НИКОЛЬСКИЙ РАЙОН, ОСИНОВО Д, ШКОЛЬНАЯ УЛ, 2</t>
  </si>
  <si>
    <t>161371, ВОЛОГОДСКАЯ ОБЛАСТЬ, НЮКСЕНСКИЙ РАЙОН, ЛЕСЮТИНО Д, ШКОЛЬНАЯ УЛ, 6</t>
  </si>
  <si>
    <t>161380, ВОЛОГОДСКАЯ ОБЛАСТЬ, НЮКСЕНСКИЙ РАЙОН, НЮКСЕНИЦА С, КУЛЬТУРЫ УЛ, 4</t>
  </si>
  <si>
    <t>162107, ВОЛОГОДСКАЯ ОБЛАСТЬ, СОКОЛЬСКИЙ РАЙОН, КАДНИКОВ Г, КРАСНОАРМЕЙСКАЯ УЛ, 46</t>
  </si>
  <si>
    <t>162116, ВОЛОГОДСКАЯ ОБЛАСТЬ, СОКОЛЬСКИЙ РАЙОН, БИРЯКОВО С, ДОРОЖНАЯ УЛ, 5</t>
  </si>
  <si>
    <t>162102, ВОЛОГОДСКАЯ ОБЛАСТЬ, СОКОЛЬСКИЙ РАЙОН, ОБРОСОВО Д, 66</t>
  </si>
  <si>
    <t>162106, ВОЛОГОДСКАЯ ОБЛАСТЬ, СОКОЛЬСКИЙ РАЙОН, ЛИТЕГА П, 12</t>
  </si>
  <si>
    <t>162130, ВОЛОГОДСКАЯ ОБЛАСТЬ, СОКОЛЬСКИЙ РАЙОН, СОКОЛ Г, ГЛУШИЦКАЯ 1-Я УЛ, 31</t>
  </si>
  <si>
    <t>162132, ВОЛОГОДСКАЯ ОБЛАСТЬ, СОКОЛЬСКИЙ РАЙОН, СОКОЛ Г, ПРОИЗВОДСТВЕННАЯ УЛ, 7</t>
  </si>
  <si>
    <t>162130, ВОЛОГОДСКАЯ ОБЛАСТЬ, СОКОЛЬСКИЙ РАЙОН, СОКОЛ Г, ШАТЕНЕВО УЛ, 43А</t>
  </si>
  <si>
    <t>162130, ВОЛОГОДСКАЯ ОБЛАСТЬ, СОКОЛЬСКИЙ РАЙОН, СОКОЛ Г, СУВОРОВА УЛ, 18А</t>
  </si>
  <si>
    <t>162130, ВОЛОГОДСКАЯ ОБЛАСТЬ, СОКОЛЬСКИЙ РАЙОН, СОКОЛ Г, СОВЕТСКАЯ УЛ, 44</t>
  </si>
  <si>
    <t>162130, ВОЛОГОДСКАЯ ОБЛАСТЬ, СОКОЛЬСКИЙ РАЙОН, СОКОЛ Г, СВЕРДЛОВСКАЯ УЛ, 2</t>
  </si>
  <si>
    <t>161575, ВОЛОГОДСКАЯ ОБЛАСТЬ, ТАРНОГСКИЙ РАЙОН, НИКИФОРОВСКАЯ Д, 27</t>
  </si>
  <si>
    <t>161572, ВОЛОГОДСКАЯ ОБЛАСТЬ, ТАРНОГСКИЙ РАЙОН, КРАСНОЕ С, КРАСНАЯ УЛ, 7А</t>
  </si>
  <si>
    <t>161560, ВОЛОГОДСКАЯ ОБЛАСТЬ, ТАРНОГСКИЙ РАЙОН, СЛУДА Д, НАБЕРЕЖНАЯ УЛ, 2</t>
  </si>
  <si>
    <t>161300, ВОЛОГОДСКАЯ ОБЛАСТЬ, ТОТЕМСКИЙ РАЙОН, ТОТЬМА Г, КОРЕПОВСКАЯ УЛ, 13</t>
  </si>
  <si>
    <t>161300, ВОЛОГОДСКАЯ ОБЛАСТЬ, ТОТЕМСКИЙ РАЙОН, ТОТЬМА Г, ЛЕНИНА УЛ, 76</t>
  </si>
  <si>
    <t>161323, ВОЛОГОДСКАЯ ОБЛАСТЬ, ТОТЕМСКИЙ РАЙОН, ВЕЛИКОДВОРСКОЕ С/П, ВЕЛИКИЙ ДВОР Д, 64</t>
  </si>
  <si>
    <t>161326, ВОЛОГОДСКАЯ ОБЛАСТЬ, ТОТЕМСКИЙ РАЙОН, УСПЕНЬЕ С, ЦЕНТРАЛЬНАЯ УЛ, 24</t>
  </si>
  <si>
    <t>161312, ВОЛОГОДСКАЯ ОБЛАСТЬ, ТОТЕМСКИЙ РАЙОН, КУДРИНСКАЯ Д, 53</t>
  </si>
  <si>
    <t>161310, ВОЛОГОДСКАЯ ОБЛАСТЬ, ТОТЕМСКИЙ РАЙОН, ЦАРЕВА П, 12</t>
  </si>
  <si>
    <t>161317, ВОЛОГОДСКАЯ ОБЛАСТЬ, ТОТЕМСКИЙ РАЙОН, МОСЕЕВСКОЕ С/П, МОСЕЕВО Д, 13</t>
  </si>
  <si>
    <t>161315, ВОЛОГОДСКАЯ ОБЛАСТЬ, ТОТЕМСКИЙ РАЙОН, ПОГОРЕЛОВО Д, МИРА УЛ, 26</t>
  </si>
  <si>
    <t>161327, ВОЛОГОДСКАЯ ОБЛАСТЬ, ТОТЕМСКИЙ РАЙОН, ЮБИЛЕЙНЫЙ П, ГАЗОВИКОВ УЛ, 1</t>
  </si>
  <si>
    <t>162840, ВОЛОГОДСКАЯ ОБЛАСТЬ, УСТЮЖЕНСКИЙ РАЙОН, УСТЮЖНА Г, КАРЛА МАРКСА УЛ, 64</t>
  </si>
  <si>
    <t>162802, ВОЛОГОДСКАЯ ОБЛАСТЬ, УСТЮЖЕНСКИЙ РАЙОН, МАЛОЕ ВОСНОЕ Д, ДОМ 59</t>
  </si>
  <si>
    <t>162820, ВОЛОГОДСКАЯ ОБЛАСТЬ, УСТЮЖЕНСКИЙ РАЙОН, ЛЕНТЬЕВО Д, СОВЕТСКАЯ УЛ, 55</t>
  </si>
  <si>
    <t>162833, ВОЛОГОДСКАЯ ОБЛАСТЬ, УСТЮЖЕНСКИЙ РАЙОН, ДОЛОЦКОЕ Д, ЦЕНТРАЛЬНАЯ УЛ, 7</t>
  </si>
  <si>
    <t>162816, ВОЛОГОДСКАЯ ОБЛАСТЬ, УСТЮЖЕНСКИЙ РАЙОН, НИКОЛА Д, КОРЕЛЯКОВА УЛ, 103</t>
  </si>
  <si>
    <t>162810, ВОЛОГОДСКАЯ ОБЛАСТЬ, УСТЮЖЕНСКИЙ РАЙОН, БРИЛИНО Д, ШКОЛЬНЫЙ ПЕР, 7</t>
  </si>
  <si>
    <t>162262, ВОЛОГОДСКАЯ ОБЛАСТЬ, ХАРОВСКИЙ РАЙОН, СЕМЕНИХА Д, Д 23</t>
  </si>
  <si>
    <t>162275, ВОЛОГОДСКАЯ ОБЛАСТЬ, ХАРОВСКИЙ РАЙОН, РАЗИНСКОЕ С/П, ГОРА Д, 67</t>
  </si>
  <si>
    <t>162682, ВОЛОГОДСКАЯ ОБЛАСТЬ, ЧЕРЕПОВЕЦКИЙ РАЙОН, ШУХОБОДЬ С, МОЛОДЕЖНАЯ УЛ, 26</t>
  </si>
  <si>
    <t>162641, ВОЛОГОДСКАЯ ОБЛАСТЬ, ЧЕРЕПОВЕЦКИЙ РАЙОН, ИРДОМАТКА Д, НОВАЯ УЛ, 36</t>
  </si>
  <si>
    <t>162699, ВОЛОГОДСКАЯ ОБЛАСТЬ, ЧЕРЕПОВЕЦКИЙ РАЙОН, КЛИМОВСКОЕ Д, 17</t>
  </si>
  <si>
    <t>162713, ВОЛОГОДСКАЯ ОБЛАСТЬ, ЧЕРЕПОВЕЦКИЙ РАЙОН, КОРОТОВО Д, ЛЕНИНА УЛ, 27</t>
  </si>
  <si>
    <t>162645, ВОЛОГОДСКАЯ ОБЛАСТЬ, ЧЕРЕПОВЕЦКИЙ РАЙОН, НОВОЕ ДОМОЗЕРОВО Д, 48</t>
  </si>
  <si>
    <t>162646, ВОЛОГОДСКАЯ ОБЛАСТЬ, ЧЕРЕПОВЕЦКИЙ РАЙОН, МЯКСА С, 70 ЛЕТ ОКТЯБРЯ УЛ, 3</t>
  </si>
  <si>
    <t>162702, ВОЛОГОДСКАЯ ОБЛАСТЬ, ЧЕРЕПОВЕЦКИЙ РАЙОН, СУДА П, СЕВЕРНАЯ УЛ, 14</t>
  </si>
  <si>
    <t>162677, ВОЛОГОДСКАЯ ОБЛАСТЬ, ЧЕРЕПОВЕЦКИЙ РАЙОН, ТОНШАЛОВО П, МОЛОДЕЖНАЯ УЛ, 10</t>
  </si>
  <si>
    <t>162690, ВОЛОГОДСКАЯ ОБЛАСТЬ, ЧЕРЕПОВЕЦКИЙ РАЙОН, ЯСНАЯ ПОЛЯНА Д, МЕХАНИЗАТОРОВ УЛ, 5А</t>
  </si>
  <si>
    <t>162693, ВОЛОГОДСКАЯ ОБЛАСТЬ, ЧЕРЕПОВЕЦКИЙ РАЙОН, БОТОВО Д, ЛЕНИНА УЛ, 9</t>
  </si>
  <si>
    <t>162562, ВОЛОГОДСКАЯ ОБЛАСТЬ, ШЕКСНИНСКИЙ РАЙОН, ШЕКСНА РП, ТРУДА УЛ, 7-Б</t>
  </si>
  <si>
    <t>162562, ВОЛОГОДСКАЯ ОБЛАСТЬ, ШЕКСНИНСКИЙ РАЙОН, ШЕКСНА РП, ТРУДА УЛ, 4-А</t>
  </si>
  <si>
    <t>162572, ВОЛОГОДСКАЯ ОБЛАСТЬ, ШЕКСНИНСКИЙ РАЙОН, НИФАНТОВО Д, ФАБРИЧНАЯ УЛ, 12</t>
  </si>
  <si>
    <t>161346, ВОЛОГОДСКАЯ ОБЛАСТЬ, БАБУШКИНСКИЙ РАЙОН, ВОСКРЕСЕНСКОЕ С, ШКОЛЬНАЯ УЛ, 3</t>
  </si>
  <si>
    <t>161365, ВОЛОГОДСКАЯ ОБЛАСТЬ, БАБУШКИНСКИЙ РАЙОН, ТИМАНОВА ГОРА Д, 44</t>
  </si>
  <si>
    <t>162944, ВОЛОГОДСКАЯ ОБЛАСТЬ, ВЫТЕГОРСКИЙ РАЙОН, ВОЛОКОВ МОСТ П, ДЕТСКАЯ УЛ, 4</t>
  </si>
  <si>
    <t>161471, ВОЛОГОДСКАЯ ОБЛАСТЬ, НИКОЛЬСКИЙ РАЙОН, ТРАВИНО Д</t>
  </si>
  <si>
    <t>162235, ВОЛОГОДСКАЯ ОБЛАСТЬ, СЯМЖЕНСКИЙ РАЙОН, САМСОНОВСКАЯ Д, ЦЕНТРАЛЬНАЯ УЛ, 5</t>
  </si>
  <si>
    <t>162220, ВОЛОГОДСКАЯ ОБЛАСТЬ, СЯМЖЕНСКИЙ РАЙОН, СЯМЖА С, СЛАВЯНСКАЯ УЛ, 1</t>
  </si>
  <si>
    <t>162565, ВОЛОГОДСКАЯ ОБЛАСТЬ, ШЕКСНИНСКИЙ РАЙОН, ЧУРОВСКОЕ С, 9</t>
  </si>
  <si>
    <t>162840, ВОЛОГОДСКАЯ ОБЛАСТЬ, УСТЮЖЕНСКИЙ РАЙОН, УСТЮЖНА Г, ИНТЕРНАЦИОНАЛЬНАЯ УЛ, 4</t>
  </si>
  <si>
    <t>160011, ВОЛОГОДСКАЯ ОБЛАСТЬ, ВОЛОГДА Г, УЛИЦА ГЕРЦЕНА, ДОМ 83А</t>
  </si>
  <si>
    <t>162270, ВОЛОГОДСКАЯ ОБЛАСТЬ, ХАРОВСКИЙ РАЙОН, СЕМИГНЯЯ СТ, ШКОЛЬНАЯ УЛ, 1</t>
  </si>
  <si>
    <t>162390, ВОЛОГОДСКАЯ ОБЛАСТЬ, ВЕЛИКОУСТЮГСКИЙ  РАЙОН, ВЕЛИКИЙ УСТЮГ Г, ЩЕЛКУНОВА УЛ, 51</t>
  </si>
  <si>
    <t>162318, ВОЛОГОДСКАЯ ОБЛАСТЬ, ВЕРХОВАЖСКИЙ РАЙОН, КЛИМУШИНО Д, СТЕБЕНЕВА УЛ, 13</t>
  </si>
  <si>
    <t>162167, ВОЛОГОДСКАЯ ОБЛАСТЬ, ВОЖЕГОДСКИЙ РАЙОН, БЕКЕТОВСКАЯ Д, 53А</t>
  </si>
  <si>
    <t>162171, ВОЛОГОДСКАЯ ОБЛАСТЬ, ВОЖЕГОДСКИЙ РАЙОН, ХОЛДЫНКА Д, 26</t>
  </si>
  <si>
    <t>160549, ВОЛОГОДСКАЯ ОБЛАСТЬ, ВОЛОГОДСКИЙ РАЙОН, ФОФАНЦЕВО Д, 40</t>
  </si>
  <si>
    <t>160531, ВОЛОГОДСКАЯ ОБЛАСТЬ, ВОЛОГОДСКИЙ РАЙОН, ФЕТИНИНО П, 10</t>
  </si>
  <si>
    <t>162900, ВОЛОГОДСКАЯ ОБЛАСТЬ, ВЫТЕГОРСКИЙ РАЙОН, ВЫТЕГРА Г, УЛИЦА НИКОНОВА, 1</t>
  </si>
  <si>
    <t>162520, ВОЛОГОДСКАЯ ОБЛАСТЬ, КАДУЙСКИЙ РАЙОН, АНДРОНОВО Д, НАДЕЖДЫ УЛ, 18</t>
  </si>
  <si>
    <t>161057, ВОЛОГОДСКАЯ ОБЛАСТЬ, МЕЖДУРЕЧЕНСКИЙ РАЙОН, ИГУМНИЦЕВО Д, УЛИЦА ШКОЛЬНАЯ, 6</t>
  </si>
  <si>
    <t>161060, ВОЛОГОДСКАЯ ОБЛАСТЬ, МЕЖДУРЕЧЕНСКИЙ РАЙОН, ВРАГОВСКИЙ С/С, ВРАГОВО Д, УЛ САДОВАЯ, Д 1</t>
  </si>
  <si>
    <t>161054, ВОЛОГОДСКАЯ ОБЛАСТЬ, МЕЖДУРЕЧЕНСКИЙ РАЙОН, СТАРОЕ С, УЛИЦА ШКОЛЬНАЯ, 7</t>
  </si>
  <si>
    <t>161071, ВОЛОГОДСКАЯ ОБЛАСТЬ, МЕЖДУРЕЧЕНСКИЙ РАЙОН, ТУРОВЕЦ П, УЛИЦА ИМ АВДЮНИНА, 6</t>
  </si>
  <si>
    <t>161052, ВОЛОГОДСКАЯ ОБЛАСТЬ, МЕЖДУРЕЧЕНСКИЙ РАЙОН, ШЕЙБУХТА С, УЛИЦА ШКОЛЬНАЯ, 6</t>
  </si>
  <si>
    <t>161395, ВОЛОГОДСКАЯ ОБЛАСТЬ, НЮКСЕНСКИЙ РАЙОН, ЛЕВАШ П, УЛ РАБОЧАЯ, 17</t>
  </si>
  <si>
    <t>161388, ВОЛОГОДСКАЯ ОБЛАСТЬ, НЮКСЕНСКИЙ РАЙОН, ИГМАС П, УЛ ОКТЯБРЬСКАЯ, 35</t>
  </si>
  <si>
    <t>162108, ВОЛОГОДСКАЯ ОБЛАСТЬ, СОКОЛЬСКИЙ РАЙОН, МАРКОВСКОЕ Д, УЛИЦА НОВАЯ, 1</t>
  </si>
  <si>
    <t>162115, ВОЛОГОДСКАЯ ОБЛАСТЬ, СОКОЛЬСКИЙ РАЙОН, ГОРБОВО Д, 45</t>
  </si>
  <si>
    <t>162825, ВОЛОГОДСКАЯ ОБЛАСТЬ, УСТЮЖЕНСКИЙ РАЙОН, ИМЕНИ ЖЕЛЯБОВА П, УЛИЦА ПЕРВОМАЙСКАЯ, 31</t>
  </si>
  <si>
    <t>МАОУ "УСТЬ-КУБИНСКИЙ ЦЕНТР ОБРАЗОВАНИЯ"</t>
  </si>
  <si>
    <t>162250, ВОЛОГОДСКАЯ ОБЛАСТЬ, ХАРОВСКИЙ РАЙОН, ХАРОВСК Г, УЛИЦА ВОРОШИЛОВА, 11</t>
  </si>
  <si>
    <t>162250, ВОЛОГОДСКАЯ ОБЛАСТЬ, ХАРОВСКИЙ РАЙОН, ХАРОВСК Г, УЛИЦА МЕХАНИЗАТОРОВ, 14</t>
  </si>
  <si>
    <t>162400, ВОЛОГОДСКАЯ ОБЛАСТЬ, ЧАГОДОЩЕНСКИЙ РАЙОН, ЧАГОДА П, УЛИЦА КИРОВА, 1</t>
  </si>
  <si>
    <t>162430, ВОЛОГОДСКАЯ ОБЛАСТЬ, ЧАГОДОЩЕНСКИЙ РАЙОН, САЗОНОВО РП, УЛИЦА СТРОИТЕЛЕЙ, 5</t>
  </si>
  <si>
    <t>162664, ВОЛОГОДСКАЯ ОБЛАСТЬ, ЧЕРЕПОВЕЦКИЙ РАЙОН, ЮГСКОЕ С/П С/МО, ВОСКРЕСЕНСКОЕ С, 173</t>
  </si>
  <si>
    <t>162675, ВОЛОГОДСКАЯ ОБЛАСТЬ, ЧЕРЕПОВЕЦКИЙ РАЙОН, НЕЛАЗСКОЕ С/П С/МО, ШУЛМА Д, ШКОЛЬНАЯ УЛ, 6</t>
  </si>
  <si>
    <t>162562, ВОЛОГОДСКАЯ ОБЛАСТЬ, ШЕКСНИНСКИЙ РАЙОН, ШЕКСНА РП, УЛИЦА ШОССЕЙНАЯ, 17</t>
  </si>
  <si>
    <t>162560, ВОЛОГОДСКАЯ ОБЛАСТЬ, ШЕКСНИНСКИЙ РАЙОН, ШЕКСНА РП, УЛ ГАГАРИНА, 1А</t>
  </si>
  <si>
    <t>162580, ВОЛОГОДСКАЯ ОБЛАСТЬ, ШЕКСНИНСКИЙ РАЙОН, ЧЕБСАРА РП, УЛ МИРА, 27</t>
  </si>
  <si>
    <t>162570, ВОЛОГОДСКАЯ ОБЛАСТЬ, ШЕКСНИНСКИЙ РАЙОН, ЧАРОМСКОЕ С, УЛ ЦЕНТРАЛЬНАЯ, 44А</t>
  </si>
  <si>
    <t>162480, ВОЛОГОДСКАЯ ОБЛАСТЬ, БАБАЕВСКИЙ РАЙОН, БАБАЕВО Г, ЮНЫХ ПИОНЕРОВ УЛ, 5</t>
  </si>
  <si>
    <t>162482, ВОЛОГОДСКАЯ ОБЛАСТЬ, БАБАЕВСКИЙ РАЙОН, БАБАЕВО Г, ГАЙДАРА УЛ, 28</t>
  </si>
  <si>
    <t>162482, ВОЛОГОДСКАЯ ОБЛАСТЬ, БАБАЕВСКИЙ РАЙОН, БАБАЕВО Г, ГАЙДАРА УЛ, 14</t>
  </si>
  <si>
    <t>162465, ВОЛОГОДСКАЯ ОБЛАСТЬ, БАБАЕВСКИЙ РАЙОН, ПЯЖЕЛКА П, МЕХАНИЗАТОРОВ УЛ, 19</t>
  </si>
  <si>
    <t>162441, ВОЛОГОДСКАЯ ОБЛАСТЬ, БАБАЕВСКИЙ РАЙОН, ТОРОПОВО Д, ЗАРЕЧЬЕ УЛ, 10</t>
  </si>
  <si>
    <t>162113, ВОЛОГОДСКАЯ ОБЛАСТЬ, СОКОЛЬСКИЙ РАЙОН, ВОРОБЬЕВО Д, ШКОЛЬНАЯ УЛ, 4</t>
  </si>
  <si>
    <t>162481, ВОЛОГОДСКАЯ ОБЛАСТЬ, БАБАЕВСКИЙ РАЙОН, ВОЛОДИНО Д, ЮБИЛЕЙНАЯ УЛ, 3Д</t>
  </si>
  <si>
    <t>162460, ВОЛОГОДСКАЯ ОБЛАСТЬ, БАБАЕВСКИЙ РАЙОН, БОРИСОВО-СУДСКОЕ С, ЗАВОДСКАЯ УЛ, 15</t>
  </si>
  <si>
    <t>162475, ВОЛОГОДСКАЯ ОБЛАСТЬ, БАБАЕВСКИЙ РАЙОН, ТИМОШИНО Д, ШКОЛЬНАЯ УЛ, 30</t>
  </si>
  <si>
    <t xml:space="preserve">ТОСП МБОУ "Пролетарская ООШ" "ВОЛОДИНСКАЯ НОШ" </t>
  </si>
  <si>
    <t>162271, ВОЛОГОДСКАЯ ОБЛАСТЬ, ХАРОВСКИЙ РАЙОН, СОРОЖИНО Д, 70</t>
  </si>
  <si>
    <t>МБОУ "СОРОЖИНСКАЯ ООШ ИМЕНИ ИЛЬИ НАЛЁТОВА" ГРУППА Д.СОРОЖИНО</t>
  </si>
  <si>
    <t>МАДОУ "ДЕТСКИЙ САД № 5"</t>
  </si>
  <si>
    <t>МАДОУ "ДЕТСКИЙ САД № 9"</t>
  </si>
  <si>
    <t>МАДОУ "ДЕТСКИЙ САД № 10"</t>
  </si>
  <si>
    <t>МАДОУ "ДЕТСКИЙ САД № 19"</t>
  </si>
  <si>
    <t>МАДОУ "ДЕТСКИЙ САД № 37"</t>
  </si>
  <si>
    <t>МАДОУ "ДЕТСКИЙ САД № 60"</t>
  </si>
  <si>
    <t>МАДОУ "ДЕТСКИЙ САД № 63"</t>
  </si>
  <si>
    <t>МАДОУ "ДЕТСКИЙ САД № 65"</t>
  </si>
  <si>
    <t>МАДОУ "ДЕТСКИЙ САД № 78"</t>
  </si>
  <si>
    <t>МАДОУ "ДЕТСКИЙ САД № 83"</t>
  </si>
  <si>
    <t>МАДОУ "ДЕТСКИЙ САД № 98"</t>
  </si>
  <si>
    <t>МАДОУ "ДЕТСКИЙ САД № 104"</t>
  </si>
  <si>
    <t>МАДОУ "ДЕТСКИЙ САД  № 111"</t>
  </si>
  <si>
    <t>МАДОУ "ДЕТСКИЙ САД № 112"</t>
  </si>
  <si>
    <t>МАДОУ "ДЕТСКИЙ САД № 119"</t>
  </si>
  <si>
    <t>МАДОУ "ДЕТСКИЙ САД № 121"</t>
  </si>
  <si>
    <t>МАДОУ "ДЕТСКИЙ САД № 131"</t>
  </si>
  <si>
    <t>МАОУ "ОБРАЗОВАТЕЛЬНЫЙ ЦЕНТР № 11"</t>
  </si>
  <si>
    <t>МАОУ "ЦЕНТР ОБРАЗОВАНИЯ № 12"</t>
  </si>
  <si>
    <t>МАОУ "ЦЕНТР ОБРАЗОВАНИЯ № 29"</t>
  </si>
  <si>
    <t>МАОУ "ЦЕНТР ОБРАЗОВАНИЯ № 32"</t>
  </si>
  <si>
    <t>МАОУ "ОБРАЗОВАТЕЛЬНЫЙ ЦЕНТР № 36"</t>
  </si>
  <si>
    <t>МАОУ "ЦЕНТР ОБРАЗОВАНИЯ № 44"</t>
  </si>
  <si>
    <t>ОКПО</t>
  </si>
  <si>
    <t>МБОУ ВМР "ПОГОРЕЛОВСКАЯ ОСНОВНАЯ ШКОЛА"</t>
  </si>
  <si>
    <t>МБОУ ВМР "ФЕДОТОВСКАЯ СРЕДНЯЯ ШКОЛА"</t>
  </si>
  <si>
    <t>МБОУ ВМР "БЕРЕЗНИКОВСКАЯ ОСНОВНАЯ ШКОЛА ИМЕНИ Е.М. СТАВЦЕВА"</t>
  </si>
  <si>
    <t>160545, ВОЛОГОДСКАЯ ОБЛАСТЬ, ВОЛОГОДСКИЙ РАЙОН, БЕРЕЗНИК Д, 7</t>
  </si>
  <si>
    <t>160524, ВОЛОГОДСКАЯ ОБЛАСТЬ, ВОЛОГОДСКИЙ РАЙОН, ПОГОРЕЛОВО (СОСНОВСКОЕ МО) С, ЦЕНТРАЛЬНАЯ УЛ, 3</t>
  </si>
  <si>
    <t>160553, ВОЛОГОДСКАЯ ОБЛАСТЬ, ВОЛОГОДСКИЙ РАЙОН, ФЕДОТОВО П, 38</t>
  </si>
  <si>
    <t>МАДОУ "ДЕТСКИЙ САД №108 "ГНЕЗДЫШКО"</t>
  </si>
  <si>
    <t>161383, ВОЛОГОДСКАЯ ОБЛАСТЬ, НЮКСЕНСКИЙ РАЙОН, ГОРОДИЩНА С, ПОЛЕВАЯ УЛ, 1</t>
  </si>
  <si>
    <t>из них имеют образование</t>
  </si>
  <si>
    <t>моложе 25 лет</t>
  </si>
  <si>
    <t xml:space="preserve"> в том числе имеют общий стаж работы, лет</t>
  </si>
  <si>
    <t xml:space="preserve"> в том числе имеют педагогический стаж работы, лет</t>
  </si>
  <si>
    <t>Внутренние затраты на внедрение и использование цифровых технологий по р.14</t>
  </si>
  <si>
    <t>161210, ВОЛОГОДСКАЯ ОБЛАСТЬ, БЕЛОЗЕРСКИЙ РАЙОН, АНТУШЕВО С, 110</t>
  </si>
  <si>
    <t>161350, ВОЛОГОДСКАЯ ОБЛАСТЬ, БАБУШКИНСКИЙ РАЙОН, ИМ БАБУШКИНА С, ПОЛЕВАЯ УЛ, 2А</t>
  </si>
  <si>
    <t>161350, ВОЛОГОДСКАЯ ОБЛАСТЬ, БАБУШКИНСКИЙ РАЙОН, ИМ БАБУШКИНА С, СОВЕТСКАЯ УЛ, 1А</t>
  </si>
  <si>
    <t>161360, ВОЛОГОДСКАЯ ОБЛАСТЬ, БАБУШКИНСКИЙ РАЙОН, РОСЛЯТИНСКИЙ С/С, КРАСОТА П, УЛ.ШКОЛЬНАЯ, 3</t>
  </si>
  <si>
    <t>161355, ВОЛОГОДСКАЯ ОБЛАСТЬ, БАБУШКИНСКИЙ РАЙОН, СКОКОВО Д, 3</t>
  </si>
  <si>
    <t>161353, ВОЛОГОДСКАЯ ОБЛАСТЬ, БАБУШКИНСКИЙ РАЙОН, ЗАЙЧИКИ П, УЛ ШКОЛЬНАЯ, 13</t>
  </si>
  <si>
    <t>161343, ВОЛОГОДСКАЯ ОБЛАСТЬ, БАБУШКИНСКИЙ РАЙОН, КУЛИБАРОВО Д, 55</t>
  </si>
  <si>
    <t>161200, ВОЛОГОДСКАЯ ОБЛАСТЬ, БЕЛОЗЕРСКИЙ РАЙОН, БЕЛОЗЕРСК Г, ЛУНАЧАРСКОГО УЛ, Д 17А</t>
  </si>
  <si>
    <t>161200, ВОЛОГОДСКАЯ ОБЛАСТЬ, БЕЛОЗЕРСКИЙ РАЙОН, БЕЛОЗЕРСК Г, КРАСНОАРМЕЙСКАЯ УЛ, 61Б</t>
  </si>
  <si>
    <t>161200, ВОЛОГОДСКАЯ ОБЛАСТЬ, БЕЛОЗЕРСКИЙ РАЙОН, БЕЛОЗЕРСК Г, ГАЛАНИЧЕВА УЛ, 36А</t>
  </si>
  <si>
    <t>161211, ВОЛОГОДСКАЯ ОБЛАСТЬ, БЕЛОЗЕРСКИЙ РАЙОН, ГЛУШКОВСКОЕ С/П, ГЛУШКОВО Д, МОЛОДЕЖНАЯ УЛ, 43</t>
  </si>
  <si>
    <t>161230, ВОЛОГОДСКАЯ ОБЛАСТЬ, БЕЛОЗЕРСКИЙ РАЙОН, МАЭКСА С, ТРУДА УЛ, 4</t>
  </si>
  <si>
    <t>161232, ВОЛОГОДСКАЯ ОБЛАСТЬ, БЕЛОЗЕРСКИЙ РАЙОН, КУНОСТЬСКОЕ С/П, НИЖНЯЯ МОНДОМА П, СОВЕТСКАЯ УЛ, 26</t>
  </si>
  <si>
    <t>161250, ВОЛОГОДСКАЯ ОБЛАСТЬ, ВАШКИНСКИЙ РАЙОН, ЛИПИН БОР С, ОКТЯБРЬСКАЯ УЛ, 9А</t>
  </si>
  <si>
    <t>161250, ВОЛОГОДСКАЯ ОБЛАСТЬ, ВАШКИНСКИЙ РАЙОН, ЛИПИН БОР С, ПОЛЕВАЯ УЛ, 14А</t>
  </si>
  <si>
    <t>161262, ВОЛОГОДСКАЯ ОБЛАСТЬ, ВАШКИНСКИЙ РАЙОН, АНДРЕЕВСКОЕ С/П, ЦЕНТРАЛЬНАЯ УЛ, 18</t>
  </si>
  <si>
    <t>161279, ВОЛОГОДСКАЯ ОБЛАСТЬ, ВАШКИНСКИЙ РАЙОН, НОВОКЕМСКИЙ П, СПЛАВЩИКОВ УЛ, 13</t>
  </si>
  <si>
    <t>161277, ВОЛОГОДСКАЯ ОБЛАСТЬ, ВАШКИНСКИЙ РАЙОН, ПОКРОВСКОЕ С/П, ПОКРОВСКОЕ Д, ЦЕНТРАЛЬНАЯ УЛ, 32</t>
  </si>
  <si>
    <t>162342, ВОЛОГОДСКАЯ ОБЛАСТЬ,ВЕЛИКОУСТЮГСКИЙ  РАЙОН, ВАСИЛЬЕВСКОЕ С, ШКОЛЬНАЯ УЛ, 7</t>
  </si>
  <si>
    <t>162350, ВОЛОГОДСКАЯ ОБЛАСТЬ, ВЕЛИКОУСТЮГСКИЙ  РАЙОН, ВАЛГА П, ЗАРЕЧНАЯ УЛ, 7</t>
  </si>
  <si>
    <t>162341, ВОЛОГОДСКАЯ ОБЛАСТЬ, ВЕЛИКОУСТЮГСКИЙ РАЙОН, КРАСАВИНО Г, КООПЕРАТИВНЫЙ ПЕР, 1</t>
  </si>
  <si>
    <t>162394, ВОЛОГОДСКАЯ ОБЛАСТЬ, ВЕЛИКОУСТЮГСКИЙ РАЙОН, ВЕЛИКИЙ УСТЮГ Г, САХАРОВА УЛ, 32</t>
  </si>
  <si>
    <t>162390, ВОЛОГОДСКАЯ ОБЛАСТЬ, ВЕЛИКОУСТЮГСКИЙ  РАЙОН, ВЕЛИКИЙ УСТЮГ Г, КРАСНОАРМЕЙСКАЯ УЛ, 61</t>
  </si>
  <si>
    <t>162390, ВОЛОГОДСКАЯ ОБЛАСТЬ, ВЕЛИКОУСТЮГСКИЙ РАЙОН, ВЕЛИКИЙ УСТЮГ Г, КОПЫЛОВА УЛ, 18Б</t>
  </si>
  <si>
    <t>162390, ВОЛОГОДСКАЯ ОБЛАСТЬ, ВЕЛИКОУСТЮГСКИЙ РАЙОН, ВЕЛИКИЙ УСТЮГ Г, ВИНОГРАДОВА УЛ, 41А</t>
  </si>
  <si>
    <t>162390, ВОЛОГОДСКАЯ ОБЛАСТЬ, ВЕЛИКОУСТЮГСКИЙ  РАЙОН, ВЕЛИКИЙ УСТЮГ Г, 2-Я ПРОЛЕТАРСКАЯ УЛ, 75</t>
  </si>
  <si>
    <t>162362, ВОЛОГОДСКАЯ ОБЛАСТЬ, ВЕЛИКОУСТЮГСКИЙ РАЙОН, ПЕГАНОВО Д</t>
  </si>
  <si>
    <t>162346, ВОЛОГОДСКАЯ ОБЛАСТЬ, ВЕЛИКОУСТЮГСКИЙ  РАЙОН, СТРИГА П, 4А</t>
  </si>
  <si>
    <t>162394, ВОЛОГОДСКАЯ ОБЛАСТЬ, ВЕЛИКОУСТЮГСКИЙ РАЙОН, ЮДИНО Д</t>
  </si>
  <si>
    <t>161200, ВОЛОГОДСКАЯ ОБЛАСТЬ, БЕЛОЗЕРСКИЙ РАЙОН, БЕЛОЗЕРСК Г, СОВЕТСКИЙ ПР, 51</t>
  </si>
  <si>
    <t>162394, ВОЛОГОДСКАЯ ОБЛАСТЬ, ВЕЛИКОУСТЮГСКИЙ РАЙОН, ВЕЛИКИЙ УСТЮГ Г, САХАРОВА УЛ, 15Б</t>
  </si>
  <si>
    <t>162355, ВОЛОГОДСКАЯ ОБЛАСТЬ, ВЕЛИКОУСТЮГСКИЙ РАЙОН, ПОЛДАРСА П, ШКОЛЬНАЯ УЛ, 9</t>
  </si>
  <si>
    <t>162300, ВОЛОГОДСКАЯ ОБЛАСТЬ, ВЕРХОВАЖСКИЙ РАЙОН, ВЕРХОВАЖЬЕ С, СЕВЕРНАЯ УЛ, 6</t>
  </si>
  <si>
    <t>162300, ВОЛОГОДСКАЯ ОБЛАСТЬ, ВЕРХОВАЖСКИЙ РАЙОН, ВЕРХОВАЖЬЕ С, ПЕРВОМАЙСКАЯ УЛ, 18А</t>
  </si>
  <si>
    <t>162300, ВОЛОГОДСКАЯ ОБЛАСТЬ, ВЕРХОВАЖСКИЙ  РАЙОН, ВЕРХОВАЖЬЕ С, ГАГАРИНА УЛ, 59</t>
  </si>
  <si>
    <t>162321, ВОЛОГОДСКАЯ ОБЛАСТЬ, ВЕРХОВАЖСКИЙ РАЙОН, УРУСОВСКАЯ Д, ШКОЛЬНАЯ УЛ, 15</t>
  </si>
  <si>
    <t>162311, ВОЛОГОДСКАЯ ОБЛАСТЬ, ВЕРХОВАЖСКИЙ РАЙОН, СМЕТАНИНО Д, МИРА УЛ, 4</t>
  </si>
  <si>
    <t>162302, ВОЛОГОДСКАЯ ОБЛАСТЬ, ВЕРХОВАЖСКИЙ РАЙОН, МОРОЗОВСКИЙ С/С, МОРОЗОВО С, ПОЛЕВАЯ УЛ, 4</t>
  </si>
  <si>
    <t>162316, ВОЛОГОДСКАЯ ОБЛАСТЬ, ВЕРХОВАЖСКИЙ РАЙОН, КАМЕНКА П, КОМСОМОЛЬСКАЯ УЛ, 12</t>
  </si>
  <si>
    <t>162315, ВОЛОГОДСКАЯ ОБЛАСТЬ, ВЕРХОВАЖСКИЙ РАЙОН, ШЕЛОТА С, НАБЕРЕЖНАЯ УЛ, 7</t>
  </si>
  <si>
    <t>162160, ВОЛОГОДСКАЯ ОБЛАСТЬ, ВОЖЕГОДСКИЙ РАЙОН, ВОЖЕГА РП, ОКТЯБРЬСКАЯ УЛ, 25А</t>
  </si>
  <si>
    <t>162160, ВОЛОГОДСКАЯ ОБЛАСТЬ, ВОЖЕГОДСКИЙ РАЙОН, ВОЖЕГА П, СПОРТИВНАЯ УЛ, 8А</t>
  </si>
  <si>
    <t>162150, ВОЛОГОДСКАЯ ОБЛАСТЬ, ВОЖЕГОДСКИЙ РАЙОН, КАДНИКОВСКИЙ П, ПАРКОВАЯ УЛ, 1</t>
  </si>
  <si>
    <t>162162, ВОЛОГОДСКАЯ ОБЛАСТЬ, ВОЖЕГОДСКИЙ РАЙОН, ТИГИНСКОЕ С/П, ЛЕВИНСКАЯ Д, 42</t>
  </si>
  <si>
    <t>162180, ВОЛОГОДСКАЯ ОБЛАСТЬ, ВОЖЕГОДСКИЙ РАЙОН, ПРОЛЕТАРСКИЙ П, ШКОЛЬНЫЙ ПЕР, 1А</t>
  </si>
  <si>
    <t>162390, ВОЛОГОДСКАЯ ОБЛАСТЬ, ВЕЛИКОУСТЮГСКИЙ РАЙОН, ВЕЛИКИЙ УСТЮГ Г, КРАСНАЯ УЛ, 113</t>
  </si>
  <si>
    <t>160503, ВОЛОГОДСКАЯ ОБЛАСТЬ, ВОЛОГОДСКИЙ РАЙОН, ОГАРКОВО П, 32А</t>
  </si>
  <si>
    <t>160515, ВОЛОГОДСКАЯ ОБЛАСТЬ, ВОЛОГОДСКИЙ РАЙОН, СЕМЕНКОВО (СЕМЕНКОВСКОЕ МО) П, МАЙСКИЙ ПЕР, 1А</t>
  </si>
  <si>
    <t>160523, ВОЛОГОДСКАЯ ОБЛАСТЬ, ВОЛОГОДСКИЙ РАЙОН, СОСНОВКА П, МЕЛИОРАТОРОВ УЛ, 13А</t>
  </si>
  <si>
    <t>160540, ВОЛОГОДСКАЯ ОБЛАСТЬ, ВОЛОГОДСКИЙ РАЙОН, КУБЕНСКОЕ С/П, НОВОЕ Д, 60</t>
  </si>
  <si>
    <t>МБОУ ВМР "ЕРМАКОВСКАЯ СРЕДНЯЯ ШКОЛА"</t>
  </si>
  <si>
    <t>160525, ВОЛОГОДСКАЯ ОБЛАСТЬ, ВОЛОГОДСКИЙ РАЙОН, УТКИНО П, НОВАЯ УЛ, 2</t>
  </si>
  <si>
    <t>160511, ВОЛОГОДСКАЯ ОБЛАСТЬ, ВОЛОГОДСКИЙ РАЙОН, ПЕРЬЕВО П, ЛЕСНАЯ УЛ, 5</t>
  </si>
  <si>
    <t>160521, ВОЛОГОДСКАЯ ОБЛАСТЬ, ВОЛОГОДСКИЙ РАЙОН, ЕРМАКОВО П, КОЛЬЦЕВАЯ УЛ, Д 17А</t>
  </si>
  <si>
    <t>162900, ВОЛОГОДСКАЯ ОБЛАСТЬ, ВЫТЕГОРСКИЙ РАЙОН, ВЫТЕГРА Г, СОВЕТСКИЙ ПР, 34</t>
  </si>
  <si>
    <t>162900, ВОЛОГОДСКАЯ ОБЛАСТЬ, ВЫТЕГОРСКИЙ РАЙОН, ВЫТЕГРА Г, ЛЕНИНА УЛ, 17</t>
  </si>
  <si>
    <t>162940, ВОЛОГОДСКАЯ ОБЛАСТЬ, ВЫТЕГОРСКИЙ РАЙОН, ДЕВЯТИНСКОЕ С/П, ДЕПО П, ЛЕНИНА ПЕР, 1</t>
  </si>
  <si>
    <t>162920, ВОЛОГОДСКАЯ ОБЛАСТЬ, ВЫТЕГОРСКИЙ РАЙОН, АНДОМСКОЕ С/П, АНДОМСКИЙ ПОГОСТ С, ЦЕНТРАЛЬНАЯ УЛ, ДОМ 44Б</t>
  </si>
  <si>
    <t>162930, ВОЛОГОДСКАЯ ОБЛАСТЬ, ВЫТЕГОРСКИЙ РАЙОН, АНХИМОВСКОЕ С/П, БЕЛОУСОВО П, ГАГАРИНА УЛ, 13</t>
  </si>
  <si>
    <t>162952, ВОЛОГОДСКАЯ ОБЛАСТЬ, ВЫТЕГОРСКИЙ РАЙОН, АННЕНСКИЙ МОСТ П, СОВЕТСКИЙ ПР, 27</t>
  </si>
  <si>
    <t>162914, ВОЛОГОДСКАЯ ОБЛАСТЬ, ВЫТЕГОРСКИЙ РАЙОН, МЕГРА С, ЦЕНТРАЛЬНАЯ УЛ, 32</t>
  </si>
  <si>
    <t>162000, ВОЛОГОДСКАЯ ОБЛАСТЬ, ГРЯЗОВЕЦКИЙ РАЙОН, ГРЯЗОВЕЦ Г,ОБНОРСКОГО УЛ, 17</t>
  </si>
  <si>
    <t>162000, ВОЛОГОДСКАЯ ОБЛАСТЬ, ГРЯЗОВЕЦКИЙ РАЙОН, ГРЯЗОВЕЦ Г, ЛЕНИНА УЛ, 109А</t>
  </si>
  <si>
    <t>162000, ВОЛОГОДСКАЯ ОБЛАСТЬ, ГРЯЗОВЕЦКИЙ РАЙОН, ГРЯЗОВЕЦ Г, ПЫЛАЕВЫХ УЛ, 48А</t>
  </si>
  <si>
    <t>162000, ВОЛОГОДСКАЯ ОБЛАСТЬ, ГРЯЗОВЕЦКИЙ РАЙОН, ГРЯЗОВЕЦ Г, ЛЕНИНА УЛ, 93А</t>
  </si>
  <si>
    <t>162040, ВОЛОГОДСКАЯ ОБЛАСТЬ, ГРЯЗОВЕЦКИЙ РАЙОН, ВОХТОГА ПГТ, КОЛХОЗНАЯ УЛ, 4Б</t>
  </si>
  <si>
    <t>162063, ВОЛОГОДСКАЯ ОБЛАСТЬ, ГРЯЗОВЕЦКИЙ РАЙОН, СИДОРОВО С, ШКОЛЬНАЯ УЛ, 3</t>
  </si>
  <si>
    <t>162510, ВОЛОГОДСКАЯ ОБЛАСТЬ, КАДУЙСКИЙ РАЙОН, КАДУЙ РП, ВЕСЕННЯЯ УЛ, 5А</t>
  </si>
  <si>
    <t>162510, ВОЛОГОДСКАЯ ОБЛАСТЬ, КАДУЙСКИЙ РАЙОН, КАДУЙ РП, СТРОИТЕЛЕЙ УЛ, 11А</t>
  </si>
  <si>
    <t>161100, ВОЛОГОДСКАЯ ОБЛАСТЬ, КИРИЛЛОВСКИЙ РАЙОН, КИРИЛЛОВ Г, ПАРЫШКИНСКАЯ УЛ, 28</t>
  </si>
  <si>
    <t>161100, ВОЛОГОДСКАЯ ОБЛАСТЬ, КИРИЛЛОВСКИЙ РАЙОН, КИРИЛЛОВ Г, УВЕРОВА УЛ, 24</t>
  </si>
  <si>
    <t>161105, ВОЛОГОДСКАЯ ОБЛАСТЬ, КИРИЛЛОВСКИЙ РАЙОН, АЛЕШИНСКОЕ С/П, ШИНДАЛОВО П, 6Б</t>
  </si>
  <si>
    <t>161107, ВОЛОГОДСКАЯ ОБЛАСТЬ, КИРИЛЛОВСКИЙ РАЙОН, ГОРИЦКОЕ С/П, ГОРИЦЫ С, ШКОЛЬНАЯ УЛ, 1</t>
  </si>
  <si>
    <t>161111, ВОЛОГОДСКАЯ ОБЛАСТЬ, КИРИЛЛОВСКИЙ РАЙОН, НИКОЛОТОРЖСКОЕ С/П, НИКОЛЬСКИЙ ТОРЖОК С, ЦЕНТРАЛЬНАЯ УЛ, 8</t>
  </si>
  <si>
    <t>161400, ВОЛОГОДСКАЯ ОБЛАСТЬ, КИЧМЕНГСКО-ГЕЦКИЙ РАЙОН, КИЧМЕНГСКИЙ ГОРОДОК С, ПИОНЕРСКАЯ УЛ, 33</t>
  </si>
  <si>
    <t>161400, ВОЛОГОДСКАЯ ОБЛАСТЬ, КИЧМЕНГСКО-ГЕЦКИЙ РАЙОН, КИЧМЕНГСКИЙ ГОРОДОК С, ПИОНЕРСКАЯ УЛ, 5</t>
  </si>
  <si>
    <t>161401, ВОЛОГОДСКАЯ ОБЛАСТЬ, КИЧМЕНГСКО-ГЕЦКИЙ РАЙОН, КИЧМЕНГСКИЙ ГОРОДОК С, СТРОИТЕЛЕЙ УЛ, 34</t>
  </si>
  <si>
    <t>161400, ВОЛОГОДСКАЯ ОБЛАСТЬ, КИЧМЕНГСКО-ГОРОДЕЦКИЙ РАЙОН, АНАНИНО Д, ДОРОЖНАЯ УЛ, 6</t>
  </si>
  <si>
    <t>161411, ВОЛОГОДСКАЯ ОБЛАСТЬ, КИЧМЕНГСКО-ГОРОДЕЦКИЙ РАЙОН, КИЧМЕНЬГА С, ЦЕНТРАЛЬНАЯ УЛ, 14</t>
  </si>
  <si>
    <t>161430, ВОЛОГОДСКАЯ ОБЛАСТЬ, КИЧМЕНГСКО-ГОРОДЕЦКИЙ РАЙОН, НИЖНИЙ ЕНАНГСК С, УЛИЦА ШКОЛЬНАЯ, 13</t>
  </si>
  <si>
    <t>161404, ВОЛОГОДСКАЯ ОБЛАСТЬ, КИЧМЕНГСКО-ГОРОДЕЦКИЙ РАЙОН, ЮГСКИЙ П, ЦЕНТРАЛЬНАЯ УЛ, 15</t>
  </si>
  <si>
    <t>162501, ВОЛОГОДСКАЯ ОБЛАСТЬ, КАДУЙСКИЙ РАЙОН, МАЗА Д, ШКОЛЬНАЯ УЛ, 8</t>
  </si>
  <si>
    <t>161401, ВОЛОГОДСКАЯ ОБЛАСТЬ, КИЧМЕНГСКО-ГЕЦКИЙ РАЙОН, КИЧМЕНГСКИЙ ГОРОДОК С, МИРА УЛ, 10</t>
  </si>
  <si>
    <t>МБДОУ "ДЕТСКИЙ САД №2 ОВ"</t>
  </si>
  <si>
    <t>МДОУ "ДЕТСКИЙ САД №1"</t>
  </si>
  <si>
    <t>МДОУ "ДЕТСКИЙ САД №2 "КОРАБЛИК"</t>
  </si>
  <si>
    <t>МДОУ "ДЕТСКИЙ САД №4 "ТЕРЕМОК"</t>
  </si>
  <si>
    <t>МДОУ "ДЕТСКИЙ САД №7 "ЛЕНОК"</t>
  </si>
  <si>
    <t>МДОУ "ДЕТСКИЙ САД №11 "СКАЗКА"</t>
  </si>
  <si>
    <t>БДОУ "ДЕТСКИЙ САД №1"</t>
  </si>
  <si>
    <t>МБДОУ "ДЕТСКИЙ САД №1 "РЯБИНКА""</t>
  </si>
  <si>
    <t>МБДОУ "ДЕТСКИЙ САД №2 "РОМАШКА""</t>
  </si>
  <si>
    <t>МБДОУ "ДЕТСКИЙ САД №2 "ЧЕБУРАШКА""</t>
  </si>
  <si>
    <t>МБДОУ "ДЕТСКИЙ САД  №3 "СОЛНЫШКО""</t>
  </si>
  <si>
    <t>МБДОУ "ДЕТСКИЙ САД №6 "ДЮЙМОВОЧКА""</t>
  </si>
  <si>
    <t>МБДОУ "ДЕТСКИЙ САД №8 "ТЕРЕМОК""</t>
  </si>
  <si>
    <t>МБДОУ "ДЕТСКИЙ САД №9"</t>
  </si>
  <si>
    <t>МБДОУ  "ДЕТСКИЙ САД КОМБИНИРОВАННОГО ВИДА №15 "РОДНИЧОК""</t>
  </si>
  <si>
    <t>МБДОУ  "ДЕТСКИЙ САД №20 "РУЧЕЁК""</t>
  </si>
  <si>
    <t>МБДОУ "ДЕТСКИЙ САД №22 "СВЕТЛЯЧОК""</t>
  </si>
  <si>
    <t>МБДОУ "ДЕТСКИЙ САД №23 "ЗОЛОТОЙ КЛЮЧИК""</t>
  </si>
  <si>
    <t>МБДОУ "ДЕТСКИЙ САД ОБЩЕРАЗВИВАЮЩЕГО ВИДА №25 "УЛЫБКА""</t>
  </si>
  <si>
    <t>МБДОУ "ДЕТСКИЙ САД №28 "ПЧЁЛКА""</t>
  </si>
  <si>
    <t>МБОУ "СОШ №15 ИМЕНИ С. ПРЕМИНИНА"</t>
  </si>
  <si>
    <t>МБДОУ "ДЕТСКИЙ САД №1 "РАДОСТЬ"</t>
  </si>
  <si>
    <t>МБДОУ "ДЕТСКИЙ САД №6 "ЛЕСНАЯ СКАЗКА"</t>
  </si>
  <si>
    <t>МБДОУ "ДЕТСКИЙ САД №12"</t>
  </si>
  <si>
    <t>МБДОУ "ЦЕНТР РАЗВИТИЯ РЕБЁНКА - ДЕТСКИЙ САД №1"</t>
  </si>
  <si>
    <t>МБДОУ "ЦЕНТР РАЗВИТИЯ РЕБЁНКА - ДЕТСКИЙ САД №2"</t>
  </si>
  <si>
    <t>МБДОУ "ЦЕНТР РАЗВИТИЯ РЕБЁНКА - ДЕТСКИЙ САД №3"</t>
  </si>
  <si>
    <t>МБДОУ "ЦЕНТР РАЗВИТИЯ РЕБЁНКА - ДЕТСКИЙ САД №4"</t>
  </si>
  <si>
    <t>МБДОУ "ЦЕНТР РАЗВИТИЯ РЕБЁНКА - ДЕТСКИЙ САД №5"</t>
  </si>
  <si>
    <t>МБДОУ "ДЕТСКИЙ САД №2 "МАЛЫШ"</t>
  </si>
  <si>
    <t>МБДОУ "ДЕТСКИЙ САД №6 "БУРАТИНО"</t>
  </si>
  <si>
    <t>МБДОУ "ДЕТСКИЙ САД №14 ТЕРЕМОК"</t>
  </si>
  <si>
    <t>АДОУ КМР ВО "ДЕТСКИЙ САД №3 "СОЛНЫШКО" Г. КИРИЛЛОВА"</t>
  </si>
  <si>
    <t>БДОУ КМР ВО "ДЕТСКИЙ САД №4 "ЗЕРНЫШКО" Г.КИРИЛЛОВА"</t>
  </si>
  <si>
    <t>БДОУ  КМР  ВО "ДЕТСКИЙ САД ОБЩЕРАЗВИВАЮЩЕГО ВИДА №6 "АЛЁНУШКА" Г.КИРИЛЛОВА""</t>
  </si>
  <si>
    <t>МБДОУ "ДЕТСКИЙ САД №2 "БЕРЕЗКА"</t>
  </si>
  <si>
    <t>МБДОУ "ДЕТСКИЙ САД №4 "СКАЗКА"</t>
  </si>
  <si>
    <t>МБДОУ "ДЕТСКИЙ САД №8 "МАЛЫШОК"</t>
  </si>
  <si>
    <t>МБДОУ "ДЕТСКИЙ САД №9 "СОЛНЫШКО"</t>
  </si>
  <si>
    <t>162341, ВОЛОГОДСКАЯ ОБЛАСТЬ, ВЕЛИКОУСТЮГСКИЙ РАЙОН, КРАСАВИНО Г, ТЕКСТИЛЬЩИКОВ УЛ, 15</t>
  </si>
  <si>
    <t>162360, ВОЛОГОДСКАЯ ОБЛАСТЬ, ВЕЛИКОУСТЮГСКИЙ РАЙОН, МОРОЗОВИЦА Д, ПОЧТОВАЯ УЛ, 1</t>
  </si>
  <si>
    <t>162370, ВОЛОГОДСКАЯ ОБЛАСТЬ, ВЕЛИКОУСТЮГСКИЙ РАЙОН, УСТЬ-АЛЕКСЕЕВО С, МОЛОДЕЖНАЯ УЛ, 20</t>
  </si>
  <si>
    <t>161453, ВОЛОГОДСКАЯ ОБЛАСТЬ, НИКОЛЬСКИЙ РАЙОН, ДУНИЛОВСКИЙ П, ЧЕРЕМУХОВЫЙ ПЕР, 1</t>
  </si>
  <si>
    <t>162130, ВОЛОГОДСКАЯ ОБЛАСТЬ, СОКОЛЬСКИЙ РАЙОН, СОКОЛ Г, СОВЕТСКАЯ УЛ, 114А</t>
  </si>
  <si>
    <t>162139, ВОЛОГОДСКАЯ ОБЛАСТЬ, СОКОЛЬСКИЙ РАЙОН, СОКОЛ Г, КАЛИНИНА УЛ, 16</t>
  </si>
  <si>
    <t>162130, ВОЛОГОДСКАЯ ОБЛАСТЬ, СОКОЛЬСКИЙ РАЙОН, СОКОЛ Г, ПРОИЗВОДСТВЕННАЯ УЛ, 17</t>
  </si>
  <si>
    <t>162130, ВОЛОГОДСКАЯ ОБЛАСТЬ, СОКОЛЬСКИЙ РАЙОН, СОКОЛ Г, 40 ЛЕТ ОКТЯБРЯ УЛ, 3</t>
  </si>
  <si>
    <t>162130, ВОЛОГОДСКАЯ ОБЛАСТЬ, СОКОЛЬСКИЙ РАЙОН, СОКОЛ Г, СОВЕТСКАЯ УЛ, 57</t>
  </si>
  <si>
    <t>162130, ВОЛОГОДСКАЯ ОБЛАСТЬ, СОКОЛЬСКИЙ РАЙОН, СОКОЛ Г, ЧЕРЕПОВЕЦКАЯ УЛ, 1А</t>
  </si>
  <si>
    <t>162130, ВОЛОГОДСКАЯ ОБЛАСТЬ, СОКОЛЬСКИЙ РАЙОН, СОКОЛ Г, МЕНДЕЛЕЕВА УЛ, 36А</t>
  </si>
  <si>
    <t>МАДООУ СМР "ДЕТСКИЙ САД №1"</t>
  </si>
  <si>
    <t>МАДООУ СМР "ДЕТСКИЙ САД №3"</t>
  </si>
  <si>
    <t>162220, ВОЛОГОДСКАЯ ОБЛАСТЬ, СЯМЖЕНСКИЙ РАЙОН, СЯМЖА С, МИРА УЛ, 2</t>
  </si>
  <si>
    <t>162241, ВОЛОГОДСКАЯ ОБЛАСТЬ, СЯМЖЕНСКИЙ РАЙОН, ГРЕМЯЧИЙ П, ПИОНЕРСКАЯ УЛ, 2</t>
  </si>
  <si>
    <t>162232, ВОЛОГОДСКАЯ ОБЛАСТЬ, СЯМЖЕНСКИЙ РАЙОН, КОРОБИЦЫНСКИЙ С/С, ГЕОРГИЕВСКАЯ Д, НОВАЯ УЛ, 2</t>
  </si>
  <si>
    <t>162234, ВОЛОГОДСКАЯ ОБЛАСТЬ, СЯМЖЕНСКИЙ РАЙОН, КОПЫЛОВО Д, ЦЕНТРАЛЬНАЯ УЛ, 17</t>
  </si>
  <si>
    <t>БОУ "МАРКУШЕВСКАЯ ОСНОВНАЯ ОБЩЕОБРАЗОВАТЕЛЬНАЯ ШКОЛА"</t>
  </si>
  <si>
    <t>161560, ВОЛОГОДСКАЯ ОБЛАСТЬ, ТАРНОГСКИЙ РАЙОН, ТАРНОГСКИЙ ГОК С, КИРОВА УЛ, 12</t>
  </si>
  <si>
    <t>161560, ВОЛОГОДСКАЯ ОБЛАСТЬ, ТАРНОГСКИЙ РАЙОН, ТАРНОГСКИЙ ГОК С, СОВЕТСКАЯ УЛ, 13А</t>
  </si>
  <si>
    <t>161154, ВОЛОГОДСКАЯ ОБЛАСТЬ, У-КУБИНСКИЙ РАЙОН, БОГОРОДСКОЕ С, УЛ ШКОЛЬНАЯ, 1</t>
  </si>
  <si>
    <t>161140, ВОЛОГОДСКАЯ ОБЛАСТЬ, У-КУБИНСКИЙ РАЙОН, УСТЬЕ С, УЛ ЗЕЛЕНАЯ, 7А</t>
  </si>
  <si>
    <t>162840, ВОЛОГОДСКАЯ ОБЛАСТЬ, УСТЮЖЕНСКИЙ РАЙОН, УСТЮЖНА Г, СПОРТИВНАЯ УЛ, 8А</t>
  </si>
  <si>
    <t>162840, ВОЛОГОДСКАЯ ОБЛАСТЬ, УСТЮЖЕНСКИЙ РАЙОН, УСТЮЖНА Г, НАБЕРЕЖНАЯ ДЕКАБРИСТОВ УЛ, Д 34</t>
  </si>
  <si>
    <t>162840, ВОЛОГОДСКАЯ ОБЛАСТЬ, УСТЮЖЕНСКИЙ РАЙОН, СЛАВЫНЕВО Д, ЦЕНТРАЛЬНАЯ УЛ, 16</t>
  </si>
  <si>
    <t>161440, ВОЛОГОДСКАЯ ОБЛАСТЬ, НИКОЛЬСКИЙ РАЙОН, НИКОЛЬСК Г, МАРШАЛА КОНЕВА УЛ, 131Б</t>
  </si>
  <si>
    <t>162107, ВОЛОГОДСКАЯ ОБЛАСТЬ, СОКОЛЬСКИЙ РАЙОН, КАДНИКОВ Г, РОЗЫ ЛЮКСЕМБУРГ УЛ, 57А</t>
  </si>
  <si>
    <t>162132, ВОЛОГОДСКАЯ ОБЛАСТЬ, СОКОЛЬСКИЙ РАЙОН, СОКОЛ Г, КООПЕРАТИВНАЯ УЛ, 14А</t>
  </si>
  <si>
    <t>162130, ВОЛОГОДСКАЯ ОБЛАСТЬ, СОКОЛЬСКИЙ РАЙОН, СОКОЛ Г, СОВЕТСКАЯ УЛ, 59А</t>
  </si>
  <si>
    <t>162130, ВОЛОГОДСКАЯ ОБЛАСТЬ, СОКОЛЬСКИЙ РАЙОН, СОКОЛ Г, ШКОЛЬНАЯ УЛ, 3Б</t>
  </si>
  <si>
    <t>162111, ВОЛОГОДСКАЯ ОБЛАСТЬ, СОКОЛЬСКИЙ РАЙОН, ДВИНИЦКИЙ С/С, ЧЕКШИНО Д, МОЛОДЁЖНАЯ УЛ, 10</t>
  </si>
  <si>
    <t>161560, ВОЛОГОДСКАЯ ОБЛАСТЬ, ТАРНОГСКИЙ РАЙОН, ТАРНОГСКИЙ ГОК С, ПЕСЧАНЫЙ ПЕР, 1</t>
  </si>
  <si>
    <t>161581, ВОЛОГОДСКАЯ ОБЛАСТЬ, ТАРНОГСКИЙ РАЙОН, АФОНОВСКАЯ Д, НОВАЯ УЛ, 6</t>
  </si>
  <si>
    <t>161300, ВОЛОГОДСКАЯ ОБЛАСТЬ, ТОТЕМСКИЙ РАЙОН, ТОТЬМА Г, УРИЦКОГО УЛ, 13</t>
  </si>
  <si>
    <t>161300, ВОЛОГОДСКАЯ ОБЛАСТЬ, ТОТЕМСКИЙ РАЙОН, ТОТЬМА Г, УЛ ОФИЦЕРСКАЯ, 3</t>
  </si>
  <si>
    <t>161320, ВОЛОГОДСКАЯ ОБЛАСТЬ, ТОТЕМСКИЙ РАЙОН, ПЯТОВСКИЙ С/С, СОВЕТСКИЙ П, УЛ СТАНДАРТНАЯ, 6</t>
  </si>
  <si>
    <t>МОУ "СРЕДНЯЯ ШКОЛА № 2" (СТРУКТУРНОЕ ПОДРАЗДЕЛЕНИЕ "ПЕРСКАЯ ШКОЛА", "СТЕПАЧЕВСКАЯ ШКОЛА")</t>
  </si>
  <si>
    <t>162834, ВОЛОГОДСКАЯ ОБЛАСТЬ, УСТЮЖЕНСКИЙ РАЙОН, ЯКОВЛЕВСКОЕ Д, ЦЕНТРАЛЬНАЯ УЛ, 7
162801, ВОЛОГОДСКАЯ ОБЛАСТЬ, УСТЮЖЕНСКИЙ РАЙОН, СТЕПАЧЕВО Д, ЦЕНТРАЛЬНАЯ УЛ, 19А</t>
  </si>
  <si>
    <t>161569, ВОЛОГОДСКАЯ ОБЛАСТЬ, ТАРНОГСКИЙ РАЙОН, МАРКУШЕВСКОЕ С/П, ЗАРЕЧЬЕ Д, МОЛОДЕЖНАЯ УЛ, 7</t>
  </si>
  <si>
    <t>162250, ВОЛОГОДСКАЯ ОБЛАСТЬ, ХАРОВСКИЙ РАЙОН, ХАРОВСК Г, ЮЖНАЯ УЛ, 4</t>
  </si>
  <si>
    <t>162251, ВОЛОГОДСКАЯ ОБЛАСТЬ, ХАРОВСКИЙ РАЙОН, ХАРОВСК Г, УЛИЦА КИРОВА, 4А</t>
  </si>
  <si>
    <t>162250, ВОЛОГОДСКАЯ ОБЛАСТЬ, ХАРОВСКИЙ РАЙОН, ХАРОВСК Г, УЛИЦА ЮЖНАЯ, 3</t>
  </si>
  <si>
    <t>162250, ВОЛОГОДСКАЯ ОБЛАСТЬ, ХАРОВСКИЙ РАЙОН, БАРАНИХА Д, УЛИЦА ОВРАЖНАЯ, 9</t>
  </si>
  <si>
    <t>162255, ВОЛОГОДСКАЯ ОБЛАСТЬ, ХАРОВСКИЙ РАЙОН, ШАПША С, УЛИЦА ШКОЛЬНАЯ, 1</t>
  </si>
  <si>
    <t>162413, ВОЛОГОДСКАЯ ОБЛАСТЬ, ЧАГОДОЩЕНСКИЙ РАЙОН, АНИСИМОВО Д, ШКОЛЬНАЯ УЛ, 13</t>
  </si>
  <si>
    <t>162691, ВОЛОГОДСКАЯ ОБЛАСТЬ, ЧЕРЕПОВЕЦКИЙ РАЙОН, МАЛЕЧКИНО П, ПОБЕДЫ УЛ, 8А</t>
  </si>
  <si>
    <t>162701, ВОЛОГОДСКАЯ ОБЛАСТЬ, ЧЕРЕПОВЕЦКИЙ РАЙОН, СУДА П, САЗОНОВА УЛ, 1А</t>
  </si>
  <si>
    <t>162645, ВОЛОГОДСКАЯ ОБЛАСТЬ, ЧЕРЕПОВЕЦКИЙ РАЙОН, БАТРАН Д, 26</t>
  </si>
  <si>
    <t>162682, ВОЛОГОДСКАЯ ОБЛАСТЬ, ЧЕРЕПОВЕЦКИЙ РАЙОН, АБАКАНОВО С, ШКОЛЬНАЯ УЛ, 9</t>
  </si>
  <si>
    <t>162695, ВОЛОГОДСКАЯ ОБЛАСТЬ, ЧЕРЕПОВЕЦКИЙ РАЙОН, ЯГАНОВО С, МАЙСКАЯ УЛ, 7</t>
  </si>
  <si>
    <t>МБДОУ "ДЕТСКИЙ САД  № 1 "КАРАМЕЛЬ"</t>
  </si>
  <si>
    <t>МАДОУ №22 "ЛАСТОЧКА"</t>
  </si>
  <si>
    <t>МБДОУ "ДЕТСКИЙ САД № 36 "ВАСИЛЁК"</t>
  </si>
  <si>
    <t>160019, ВОЛОГОДСКАЯ ОБЛАСТЬ, ВОЛОГДА Г, НЕКРАСОВА УЛ, 34А</t>
  </si>
  <si>
    <t>160000, ВОЛОГОДСКАЯ ОБЛАСТЬ, ВОЛОГДА Г, ПОШЕХОНСКОЕ ШОССЕ УЛ, 13А</t>
  </si>
  <si>
    <t>160014, ВОЛОГОДСКАЯ ОБЛАСТЬ, ВОЛОГДА Г, МАЛАЯ СИБИРСКАЯ УЛ, 7А</t>
  </si>
  <si>
    <t>160010, ВОЛОГОДСКАЯ ОБЛАСТЬ, ВОЛОГДА Г, КУБИНСКАЯ УЛ, 11А</t>
  </si>
  <si>
    <t>160024, ВОЛОГОДСКАЯ ОБЛАСТЬ, ВОЛОГДА Г, РАЗИНА УЛ, 53А</t>
  </si>
  <si>
    <t>160014, ВОЛОГОДСКАЯ ОБЛАСТЬ, ВОЛОГДА Г, ГОРЬКОГО УЛ, 111А</t>
  </si>
  <si>
    <t>160014, ВОЛОГОДСКАЯ ОБЛАСТЬ, ВОЛОГДА Г, НЕКРАСОВА УЛ, 61А</t>
  </si>
  <si>
    <t>160019, ВОЛОГОДСКАЯ ОБЛАСТЬ, ВОЛОГДА Г, ТОПОЛЕВЫЙ ПЕР, 19А</t>
  </si>
  <si>
    <t>160013, ВОЛОГОДСКАЯ ОБЛАСТЬ, ВОЛОГДА Г, МОЖАЙСКОГО УЛ, 58А</t>
  </si>
  <si>
    <t>160901, ВОЛОГОДСКАЯ ОБЛАСТЬ, ВОЛОГДА Г, СТРОИТЕЛЕЙ УЛ, 1А</t>
  </si>
  <si>
    <t>160012, ВОЛОГОДСКАЯ ОБЛАСТЬ, ВОЛОГДА Г, КОЗЛЕНСКАЯ УЛ, 121</t>
  </si>
  <si>
    <t>160024, ВОЛОГОДСКАЯ ОБЛАСТЬ, ВОЛОГДА Г, ХОРХОРИНСКАЯ УЛ, 4А</t>
  </si>
  <si>
    <t>160004, ВОЛОГОДСКАЯ ОБЛАСТЬ, ВОЛОГДА Г, МАЯКОВСКОГО УЛ, 35А</t>
  </si>
  <si>
    <t>160025, ВОЛОГОДСКАЯ ОБЛАСТЬ, ВОЛОГДА Г, МОЖАЙСКОГО УЛ, ДОМ 72А</t>
  </si>
  <si>
    <t>160025, ВОЛОГОДСКАЯ ОБЛАСТЬ, ВОЛОГДА Г, МОЖАЙСКОГО УЛ, 102 Б</t>
  </si>
  <si>
    <t>160019, ВОЛОГОДСКАЯ ОБЛАСТЬ, ВОЛОГДА Г, ЧЕРНЫШЕВСКОГО УЛ, 113А</t>
  </si>
  <si>
    <t>160004, ВОЛОГОДСКАЯ ОБЛАСТЬ, ВОЛОГДА Г, ПОБЕДЫ ПР, 99А</t>
  </si>
  <si>
    <t>160011, ВОЛОГОДСКАЯ ОБЛАСТЬ, ВОЛОГДА Г, ПИРОГОВА УЛ, 7А</t>
  </si>
  <si>
    <t>160028, ВОЛОГОДСКАЯ ОБЛАСТЬ, ВОЛОГДА Г, ПЕРВЫЙ МИКРОРАЙОН ГПЗ-23, 43</t>
  </si>
  <si>
    <t>160000, ВОЛОГОДСКАЯ ОБЛАСТЬ, ВОЛОГДА Г, КИРОВА УЛ, 54</t>
  </si>
  <si>
    <t>160021, ВОЛОГОДСКАЯ ОБЛАСТЬ, ВОЛОГДА Г, АНАНЬИНСКАЯ УЛ, 41А</t>
  </si>
  <si>
    <t>160009, ВОЛОГОДСКАЯ ОБЛАСТЬ, ВОЛОГДА Г, ЧЕЛЮСКИНЦЕВ УЛ, 37</t>
  </si>
  <si>
    <t>160014, ВОЛОГОДСКАЯ ОБЛАСТЬ, ВОЛОГДА Г, ГОГОЛЯ УЛ, 67А</t>
  </si>
  <si>
    <t>160012, ВОЛОГОДСКАЯ ОБЛАСТЬ, ВОЛОГДА Г, КОЗЛЕНСКАЯ УЛ, 106Б</t>
  </si>
  <si>
    <t>160014, ВОЛОГОДСКАЯ ОБЛАСТЬ, ВОЛОГДА Г, ГОРЬКОГО УЛ, 83Б</t>
  </si>
  <si>
    <t>160033, ВОЛОГОДСКАЯ ОБЛАСТЬ, ВОЛОГДА Г, МОСКОВСКАЯ УЛ, 35</t>
  </si>
  <si>
    <t>160555, ВОЛОГОДСКАЯ ОБЛАСТЬ, ВОЛОГДА Г, МОЛОЧНОЕ С, ШМИДТА УЛ, 17А</t>
  </si>
  <si>
    <t>160014, ВОЛОГОДСКАЯ ОБЛАСТЬ, ВОЛОГДА Г, ГОГОЛЯ УЛ, 97А</t>
  </si>
  <si>
    <t>160014, ВОЛОГОДСКАЯ ОБЛАСТЬ, ВОЛОГДА Г, ГОРЬКОГО УЛ, 109А</t>
  </si>
  <si>
    <t>160028, ВОЛОГОДСКАЯ ОБЛАСТЬ, ВОЛОГДА Г, ПЕРВЫЙ МИКРОРАЙОН ГПЗ-23, 38</t>
  </si>
  <si>
    <t>160034, ВОЛОГОДСКАЯ ОБЛАСТЬ, ВОЛОГДА Г, НОВГОРОДСКАЯ УЛ, 7А</t>
  </si>
  <si>
    <t>160034, ВОЛОГОДСКАЯ ОБЛАСТЬ, ВОЛОГДА Г, ЛЕНИНГРАДСКАЯ УЛ, 93А</t>
  </si>
  <si>
    <t>160009, ВОЛОГОДСКАЯ ОБЛАСТЬ, ВОЛОГДА Г, ГАЛКИНСКАЯ УЛ, 95А</t>
  </si>
  <si>
    <t>160031, ВОЛОГОДСКАЯ ОБЛАСТЬ, ВОЛОГДА Г, ХЛЮСТОВА УЛ, 19</t>
  </si>
  <si>
    <t>160026, ВОЛОГОДСКАЯ ОБЛАСТЬ, ВОЛОГДА Г, ЩЕТИНИНА УЛ, 64Б</t>
  </si>
  <si>
    <t>160555, ВОЛОГОДСКАЯ ОБЛАСТЬ, ВОЛОГДА Г, С МОЛОЧНОЕ, ПАРКОВАЯ УЛ, 8А</t>
  </si>
  <si>
    <t>160032, ВОЛОГОДСКАЯ ОБЛАСТЬ, ВОЛОГДА Г, ВОРКУТИНСКАЯ УЛ, 2А</t>
  </si>
  <si>
    <t>160034, ВОЛОГОДСКАЯ ОБЛАСТЬ, ВОЛОГДА Г, КОСТРОМСКАЯ УЛ, 10А</t>
  </si>
  <si>
    <t>160022, ВОЛОГОДСКАЯ ОБЛАСТЬ, ВОЛОГДА Г, ЯРОСЛАВСКАЯ УЛ, 22А</t>
  </si>
  <si>
    <t>160034, ВОЛОГОДСКАЯ ОБЛАСТЬ, ВОЛОГДА Г, ПСКОВСКАЯ УЛ, 14А</t>
  </si>
  <si>
    <t>160024, ВОЛОГОДСКАЯ ОБЛАСТЬ, ВОЛОГДА Г, СЕВЕРНАЯ УЛ, 30А</t>
  </si>
  <si>
    <t>160022, ВОЛОГОДСКАЯ ОБЛАСТЬ, ВОЛОГДА Г, КАЗАКОВА УЛ, 6А</t>
  </si>
  <si>
    <t>160024, ВОЛОГОДСКАЯ ОБЛАСТЬ, ВОЛОГДА Г, ПУГАЧЕВА УЛ, 83А</t>
  </si>
  <si>
    <t>160032, ВОЛОГОДСКАЯ ОБЛАСТЬ, ВОЛОГДА Г, ВОРКУТИНСКАЯ УЛ, 12А</t>
  </si>
  <si>
    <t>160000, ВОЛОГОДСКАЯ ОБЛАСТЬ, ВОЛОГДА Г, МАРШАЛА КОНЕВА УЛ, 25А</t>
  </si>
  <si>
    <t>160004, ВОЛОГОДСКАЯ ОБЛАСТЬ, ВОЛОГДА Г, ГОНЧАРНАЯ УЛ, 8А</t>
  </si>
  <si>
    <t>160029, ВОЛОГОДСКАЯ ОБЛАСТЬ, ВОЛОГДА Г, РАЗИНА УЛ, 51</t>
  </si>
  <si>
    <t>160004, ВОЛОГОДСКАЯ ОБЛАСТЬ, ВОЛОГДА Г, ГОНЧАРНАЯ УЛ, 15</t>
  </si>
  <si>
    <t>160000, ВОЛОГОДСКАЯ ОБЛАСТЬ, ВОЛОГДА Г, ГОГОЛЯ УЛ, 37</t>
  </si>
  <si>
    <t>160024, ВОЛОГОДСКАЯ ОБЛАСТЬ, ВОЛОГДА Г, ФРЯЗИНОВСКАЯ УЛ, 24А</t>
  </si>
  <si>
    <t>160010, ВОЛОГОДСКАЯ ОБЛАСТЬ, ВОЛОГДА Г, СЕРГЕЯ ПРЕМИНИНА УЛ, 4Б</t>
  </si>
  <si>
    <t>160034, ВОЛОГОДСКАЯ ОБЛАСТЬ, ВОЛОГДА Г, ПСКОВСКАЯ УЛ, 8В</t>
  </si>
  <si>
    <t>160014, ВОЛОГОДСКАЯ ОБЛАСТЬ, ВОЛОГДА Г, ДОРОНИНСКАЯ УЛ, 8</t>
  </si>
  <si>
    <t>160028, ВОЛОГОДСКАЯ ОБЛАСТЬ, ВОЛОГДА Г, ВОЗРОЖДЕНИЯ УЛ, 88</t>
  </si>
  <si>
    <t>160032, ВОЛОГОДСКАЯ ОБЛАСТЬ, ВОЛОГДА Г, ОСАНОВСКИЙ ПРОЕЗД УЛ, 31</t>
  </si>
  <si>
    <t>160501, ВОЛОГОДСКАЯ ОБЛАСТЬ, ВОЛОГДА Г, ПИОНЕРСКАЯ УЛ, 20</t>
  </si>
  <si>
    <t>160032, ВОЛОГОДСКАЯ ОБЛАСТЬ, ВОЛОГДА Г, ТЕХНИЧЕСКИЙ ПЕР, 46</t>
  </si>
  <si>
    <t>162601, ВОЛОГОДСКАЯ ОБЛАСТЬ, ЧЕРЕПОВЕЦ Г, ПОБЕДЫ ПР, 160</t>
  </si>
  <si>
    <t>162618, ВОЛОГОДСКАЯ ОБЛАСТЬ, ЧЕРЕПОВЕЦ Г, ЮБИЛЕЙНАЯ УЛ, 24</t>
  </si>
  <si>
    <t>162622, ВОЛОГОДСКАЯ ОБЛАСТЬ, ЧЕРЕПОВЕЦ Г, ПОБЕДЫ ПР, 80</t>
  </si>
  <si>
    <t>162626, ВОЛОГОДСКАЯ ОБЛАСТЬ, ЧЕРЕПОВЕЦ Г, РЫБИНСКАЯ УЛ, 46</t>
  </si>
  <si>
    <t>162624, ВОЛОГОДСКАЯ ОБЛАСТЬ, ЧЕРЕПОВЕЦ Г, ОКТЯБРЬСКИЙ ПР, 59</t>
  </si>
  <si>
    <t>162601, ВОЛОГОДСКАЯ ОБЛАСТЬ, ЧЕРЕПОВЕЦ Г, ПОБЕДЫ ПР, 140</t>
  </si>
  <si>
    <t>162604, ВОЛОГОДСКАЯ ОБЛАСТЬ, ЧЕРЕПОВЕЦ Г, ПИОНЕРСКАЯ УЛ, 7</t>
  </si>
  <si>
    <t>162623, ВОЛОГОДСКАЯ ОБЛАСТЬ, ЧЕРЕПОВЕЦ Г, ОЛИМПИЙСКАЯ УЛ, 65</t>
  </si>
  <si>
    <t>162605, ВОЛОГОДСКАЯ ОБЛАСТЬ, ЧЕРЕПОВЕЦ Г, ПОБЕДЫ ПР, 121</t>
  </si>
  <si>
    <t>162616, ВОЛОГОДСКАЯ ОБЛАСТЬ, ЧЕРЕПОВЕЦ Г, ПОБЕДЫ ПР, 157</t>
  </si>
  <si>
    <t>162609, ВОЛОГОДСКАЯ ОБЛАСТЬ, ЧЕРЕПОВЕЦ Г, ОКТЯБРЬСКИЙ ПР, 51А</t>
  </si>
  <si>
    <t>162610, ВОЛОГОДСКАЯ ОБЛАСТЬ, ЧЕРЕПОВЕЦ Г, ГАГАРИНА УЛ, 16А</t>
  </si>
  <si>
    <t>162626, ВОЛОГОДСКАЯ ОБЛАСТЬ, ЧЕРЕПОВЕЦ Г, ШЕКСНИНСКИЙ ПР, 9</t>
  </si>
  <si>
    <t>162627, ВОЛОГОДСКАЯ ОБЛАСТЬ, ЧЕРЕПОВЕЦ Г, СТРОИТЕЛЕЙ ПР, 17</t>
  </si>
  <si>
    <t>162610, ВОЛОГОДСКАЯ ОБЛАСТЬ, ЧЕРЕПОВЕЦ Г, ЛОМОНОСОВА УЛ, 35А</t>
  </si>
  <si>
    <t>162625, ВОЛОГОДСКАЯ ОБЛАСТЬ, ЧЕРЕПОВЕЦ Г, ВЕТЕРАНОВ УЛ, 16</t>
  </si>
  <si>
    <t>162610, ВОЛОГОДСКАЯ ОБЛАСТЬ, ЧЕРЕПОВЕЦ Г, МЕНДЕЛЕЕВА УЛ, 8А</t>
  </si>
  <si>
    <t>162610, ВОЛОГОДСКАЯ ОБЛАСТЬ, ЧЕРЕПОВЕЦ Г, ЛЕНИНА УЛ, 163</t>
  </si>
  <si>
    <t>162601, ВОЛОГОДСКАЯ ОБЛАСТЬ, ЧЕРЕПОВЕЦ Г, К.БЕЛОВА УЛ, 5</t>
  </si>
  <si>
    <t>162612, ВОЛОГОДСКАЯ ОБЛАСТЬ, ЧЕРЕПОВЕЦ Г, ПЕРВОМАЙСКАЯ УЛ, 28</t>
  </si>
  <si>
    <t>162622, ВОЛОГОДСКАЯ ОБЛАСТЬ, ЧЕРЕПОВЕЦ Г, ПОБЕДЫ ПР, 71</t>
  </si>
  <si>
    <t>162611, ВОЛОГОДСКАЯ ОБЛАСТЬ, ЧЕРЕПОВЕЦ Г, БАРДИНА УЛ, 23</t>
  </si>
  <si>
    <t>162602, ВОЛОГОДСКАЯ ОБЛАСТЬ, ЧЕРЕПОВЕЦ Г, МОСКОВСКИЙ ПР, 42</t>
  </si>
  <si>
    <t>162614, ВОЛОГОДСКАЯ ОБЛАСТЬ, ЧЕРЕПОВЕЦ Г, ВОЛОГОДСКАЯ УЛ, 44</t>
  </si>
  <si>
    <t>162626, ВОЛОГОДСКАЯ ОБЛАСТЬ, ЧЕРЕПОВЕЦ Г, ГОДОВИКОВА УЛ, 34</t>
  </si>
  <si>
    <t>162604, ВОЛОГОДСКАЯ ОБЛАСТЬ, ЧЕРЕПОВЕЦ Г, П.ОКИНИНА УЛ, 10</t>
  </si>
  <si>
    <t>162622, ВОЛОГОДСКАЯ ОБЛАСТЬ, ЧЕРЕПОВЕЦ Г, СОВЕТСКИЙ ПР, 121</t>
  </si>
  <si>
    <t>162601, ВОЛОГОДСКАЯ ОБЛАСТЬ, ЧЕРЕПОВЕЦ Г, АРХАНГЕЛЬСКАЯ УЛ, 54</t>
  </si>
  <si>
    <t>162623, ВОЛОГОДСКАЯ ОБЛАСТЬ, ЧЕРЕПОВЕЦ Г, КРАСНОДОНЦЕВ УЛ, 90</t>
  </si>
  <si>
    <t>162612, ВОЛОГОДСКАЯ ОБЛАСТЬ, ЧЕРЕПОВЕЦ Г, ПЕРВОМАЙСКАЯ УЛ, 17</t>
  </si>
  <si>
    <t>162624, ВОЛОГОДСКАЯ ОБЛАСТЬ, ЧЕРЕПОВЕЦ Г, ПОБЕДЫ ПР, 196</t>
  </si>
  <si>
    <t>162605, ВОЛОГОДСКАЯ ОБЛАСТЬ, ЧЕРЕПОВЕЦ Г, ПОБЕДЫ ПР, 124А</t>
  </si>
  <si>
    <t>162601, ВОЛОГОДСКАЯ ОБЛАСТЬ, ЧЕРЕПОВЕЦ Г, АРХАНГЕЛЬСКАЯ УЛ, 5Б</t>
  </si>
  <si>
    <t>162618, ВОЛОГОДСКАЯ ОБЛАСТЬ, ЧЕРЕПОВЕЦ Г, ОЛИМПИЙСКАЯ УЛ, 35</t>
  </si>
  <si>
    <t>162612, ВОЛОГОДСКАЯ ОБЛАСТЬ, ЧЕРЕПОВЕЦ Г, ХИМИКОВ УЛ, 14А</t>
  </si>
  <si>
    <t>162623, ВОЛОГОДСКАЯ ОБЛАСТЬ, ЧЕРЕПОВЕЦ Г, КОСМОНАВТА БЕЛЯЕВА УЛ, 49</t>
  </si>
  <si>
    <t>162602, ВОЛОГОДСКАЯ ОБЛАСТЬ, ЧЕРЕПОВЕЦ Г, СОВЕТСКИЙ ПР, 54А</t>
  </si>
  <si>
    <t>162605, ВОЛОГОДСКАЯ ОБЛАСТЬ, ЧЕРЕПОВЕЦ Г, ПОБЕДЫ ПР, 106</t>
  </si>
  <si>
    <t>162612, ВОЛОГОДСКАЯ ОБЛАСТЬ, ЧЕРЕПОВЕЦ Г, ПОБЕДЫ ПР, 128</t>
  </si>
  <si>
    <t>162612, ВОЛОГОДСКАЯ ОБЛАСТЬ, ЧЕРЕПОВЕЦ Г, ГОГОЛЯ УЛ, 40</t>
  </si>
  <si>
    <t>162616, ВОЛОГОДСКАЯ ОБЛАСТЬ, ЧЕРЕПОВЕЦ Г, КОСМОНАВТА БЕЛЯЕВА УЛ, 14</t>
  </si>
  <si>
    <t>162614, ВОЛОГОДСКАЯ ОБЛАСТЬ, ЧЕРЕПОВЕЦ Г, ЛУНАЧАРСКОГО ПР, 44</t>
  </si>
  <si>
    <t>162626, ВОЛОГОДСКАЯ ОБЛАСТЬ, ЧЕРЕПОВЕЦ Г, ЛЕНИНГРАДСКАЯ УЛ, 14</t>
  </si>
  <si>
    <t>162614, ВОЛОГОДСКАЯ ОБЛАСТЬ, ЧЕРЕПОВЕЦ Г, ВОЛОГОДСКАЯ УЛ, 48</t>
  </si>
  <si>
    <t>МАДОУ "ДЕТСКИЙ САД № 17"</t>
  </si>
  <si>
    <t>МАДОУ "ДЕТСКИЙ САД № 30"</t>
  </si>
  <si>
    <t>162612, ВОЛОГОДСКАЯ ОБЛАСТЬ, ЧЕРЕПОВЕЦ Г, МОНТКЛЕР УЛ, 12</t>
  </si>
  <si>
    <t>162612, ВОЛОГОДСКАЯ ОБЛАСТЬ, ЧЕРЕПОВЕЦ Г, МОНТКЛЕР УЛ, 9</t>
  </si>
  <si>
    <t>162609, ВОЛОГОДСКАЯ ОБЛАСТЬ, ЧЕРЕПОВЕЦ Г, ГОРОДЕЦКАЯ УЛ, 10</t>
  </si>
  <si>
    <t>162626, ВОЛОГОДСКАЯ ОБЛАСТЬ, ЧЕРЕПОВЕЦ Г, ШЕКСНИНСКИЙ ПР, 49, ПОМЕЩЕНИЕ 7Н</t>
  </si>
  <si>
    <t>162610, ВОЛОГОДСКАЯ ОБЛАСТЬ, ЧЕРЕПОВЕЦ Г, ДОМЕНЬЩИКОВ Б, 38</t>
  </si>
  <si>
    <t>162620, ВОЛОГОДСКАЯ ОБЛАСТЬ, ЧЕРЕПОВЕЦ Г, ЦЕНТРАЛЬНАЯ УЛ, 20</t>
  </si>
  <si>
    <t>ЧДОУ «ДЕТСКИЙ САД «ТРАЕКТОРИЯ РАЗВИТИЯ»</t>
  </si>
  <si>
    <t>160011, ВОЛОГОДСКАЯ ОБЛ, ВОЛОГДА Г, ПЕРВОМАЙСКАЯ УЛ, ДОМ 31</t>
  </si>
  <si>
    <t>161325, ВОЛОГОДСКАЯ ОБЛ, ТОТЕМСКИЙ РАЙОН, НИКОЛЬСКОЕ С, А. ИГОШЕВА УЛ, 3</t>
  </si>
  <si>
    <t>161308, ВОЛОГОДСКАЯ ОБЛАСТЬ, ТОТЕМСКИЙ РАЙОН, ТЕКСТИЛЬЩИКИ П, ЭНЕРГЕТИКОВ УЛ, 2А</t>
  </si>
  <si>
    <t>БДОУ ДЕТСКИЙ САД  "БУРАТИНО"</t>
  </si>
  <si>
    <t>162314, ВОЛОГОДСКАЯ ОБЛАСТЬ, ВЕРХОВАЖСКИЙ РАЙОН, ЛЕУШИНСКАЯ Д, СОЛНЕЧНАЯ УЛ, 4</t>
  </si>
  <si>
    <t>162961, ВОЛОГОДСКАЯ ОБЛАСТЬ, ВЫТЕГОРСКИЙ РАЙОН, МИРНЫЙ П, ТРУДА УЛ, 4</t>
  </si>
  <si>
    <t>МБДОУ "ДЕТСКИЙ САД №5 "БУРАТИНО""</t>
  </si>
  <si>
    <t>МБДОУ "ДЕТСКИЙ САД №11 "ЦВЕТИК-СЕМИЦВЕТИК""</t>
  </si>
  <si>
    <t>МБДОУ "ДЕТСКИЙ САД №24 "РОСИНКА""</t>
  </si>
  <si>
    <t>МБДОУ "ДЕТСКИЙ САД №26 "БЕРЁЗКА""</t>
  </si>
  <si>
    <t>МБДОУ "НОВАТОРСКИЙ ДЕТСКИЙ САД "АЛЕНУШКА""</t>
  </si>
  <si>
    <t>162380, ВОЛОГОДСКАЯ ОБЛАСТЬ, ВЕЛИКОУСТЮГСКИЙ РАЙОН, СУСОЛОВКА П, СОВЕТСКАЯ УЛ, 3</t>
  </si>
  <si>
    <t>МБДОУ "ДЕТСКИЙ САД ОБЩЕРАЗВИВАЮЩЕГО ВИДА №1 "БЕРЕЗКА""</t>
  </si>
  <si>
    <t>МБДОУ "ДЕТСКИЙ САД №2 "СОЛНЫШКО""</t>
  </si>
  <si>
    <t>161360, ВОЛОГОДСКАЯ ОБЛАСТЬ, БАБУШКИНСКИЙ РАЙОН, РОСЛЯТИНСКИЙ С/С, РОСЛЯТИНО С, УЛ.КООПЕРАТИВНАЯ, 3</t>
  </si>
  <si>
    <t>Тип организации</t>
  </si>
  <si>
    <t>Тип поселения</t>
  </si>
  <si>
    <t>Статус организации</t>
  </si>
  <si>
    <t>Режим функционирования</t>
  </si>
  <si>
    <t>Наличие коллегиального  органа управления с участием общественности</t>
  </si>
  <si>
    <t>имеющие иностранное гражданство или имеющие несколько гражданств</t>
  </si>
  <si>
    <t>без гражданства</t>
  </si>
  <si>
    <t xml:space="preserve">  в том числе:  
группы компенсирующей направленности</t>
  </si>
  <si>
    <t>из них:
для детей с туберкулезной интоксикацией</t>
  </si>
  <si>
    <t>из них:
общеразвивающей направленности</t>
  </si>
  <si>
    <t xml:space="preserve">  в том числе:
  комплексные</t>
  </si>
  <si>
    <t xml:space="preserve">  парциальные</t>
  </si>
  <si>
    <t>имеющие иностранное гражданство или  имеющие несколько гражданств</t>
  </si>
  <si>
    <t>в том числе :
воспитатели</t>
  </si>
  <si>
    <t>помощник воспитателя</t>
  </si>
  <si>
    <t>в том числе:
воспитатели</t>
  </si>
  <si>
    <t>цифрового/интерактивного пола</t>
  </si>
  <si>
    <t>бизибордов</t>
  </si>
  <si>
    <t>стола для рисования в технике Эбру</t>
  </si>
  <si>
    <t>сухого бассейна</t>
  </si>
  <si>
    <t>светового стола для рисования песком</t>
  </si>
  <si>
    <t>печатных книг/журналов для чтения воспитанниками</t>
  </si>
  <si>
    <t>магнитных досок</t>
  </si>
  <si>
    <t>скалодрома</t>
  </si>
  <si>
    <t>батута</t>
  </si>
  <si>
    <t>подъемника для детей</t>
  </si>
  <si>
    <t>лифта для детей</t>
  </si>
  <si>
    <t>инвалидных колясок</t>
  </si>
  <si>
    <t>книг для слабовидящих</t>
  </si>
  <si>
    <t>электронных обучающих материалов (игр и презентаций)</t>
  </si>
  <si>
    <t>стационарного спортивного оборудования (тренажеров)</t>
  </si>
  <si>
    <t>в том числе доступные для использования воспитанниками</t>
  </si>
  <si>
    <t>из них:
ноутбуки и другие портативные персональные компьютеры (кроме планшетных)</t>
  </si>
  <si>
    <t>планшетные компьютеры</t>
  </si>
  <si>
    <t>имеющие доступ к сети Интернет</t>
  </si>
  <si>
    <t>Мультимедийные проекторы</t>
  </si>
  <si>
    <t>Принтер</t>
  </si>
  <si>
    <t>Сканер</t>
  </si>
  <si>
    <t>Ксерокс</t>
  </si>
  <si>
    <t>Многофункциональное устройство (МФУ, выполняющие операции печати, сканирования, копирования)</t>
  </si>
  <si>
    <t>137</t>
  </si>
  <si>
    <t>из них:
затраты на продукты и услуги в области информационной безопасности</t>
  </si>
  <si>
    <t>138</t>
  </si>
  <si>
    <t>из них на приобретение:
вычислительной техники и оргтехники</t>
  </si>
  <si>
    <t>на приобретение цифрового контента
(книги, музыкальные произведения, изображения, видео в электронном виде и т.п.)</t>
  </si>
  <si>
    <t>146</t>
  </si>
  <si>
    <t>в том числе по источникам финансирования:
собственные средства организации</t>
  </si>
  <si>
    <t>из них:
некоммерческих организаций</t>
  </si>
  <si>
    <t>код</t>
  </si>
  <si>
    <t>Наличие коллегиального органа управления с участием общественности (1 - да, 2 - нет)</t>
  </si>
  <si>
    <t>в том числе для воспитанников:
с нарушением слуха</t>
  </si>
  <si>
    <t xml:space="preserve"> в том числе:
  комплексные</t>
  </si>
  <si>
    <t>Число реализуемых образовательных программ</t>
  </si>
  <si>
    <t>из них (из графы 3) число программ, реализуемых с использованием сетевой формы</t>
  </si>
  <si>
    <t>Общее число заключенных договоров с организациями на реализацию образовательных программ с использованием сетевой формы</t>
  </si>
  <si>
    <t>103</t>
  </si>
  <si>
    <t>104</t>
  </si>
  <si>
    <t>105</t>
  </si>
  <si>
    <t>112</t>
  </si>
  <si>
    <t>114</t>
  </si>
  <si>
    <t>120</t>
  </si>
  <si>
    <t>121</t>
  </si>
  <si>
    <t>123</t>
  </si>
  <si>
    <t>133</t>
  </si>
  <si>
    <t>135</t>
  </si>
  <si>
    <t xml:space="preserve">из них:
на приобретение машин и оборудования, связанных с цифровыми технологиями, а также техническое обслуживание, модернизацию, текущий и капитальный ремонт, выполненные собственными силами </t>
  </si>
  <si>
    <t>в том числе на оплату доступа к сети Интернет</t>
  </si>
  <si>
    <t>Данные для выгрузки</t>
  </si>
  <si>
    <t>КодРазделаВВыгрузке</t>
  </si>
  <si>
    <t>D_R1</t>
  </si>
  <si>
    <t>D_R2</t>
  </si>
  <si>
    <t>ИмяВКниге</t>
  </si>
  <si>
    <t>D_R3</t>
  </si>
  <si>
    <t>D_R4</t>
  </si>
  <si>
    <t>D_R5</t>
  </si>
  <si>
    <t>D_R6</t>
  </si>
  <si>
    <t>D_R7</t>
  </si>
  <si>
    <t>D_R8</t>
  </si>
  <si>
    <t>D_R9</t>
  </si>
  <si>
    <t>D_R10</t>
  </si>
  <si>
    <t>D_R11</t>
  </si>
  <si>
    <t>D_R12</t>
  </si>
  <si>
    <t>D_R13</t>
  </si>
  <si>
    <t>D_R14</t>
  </si>
  <si>
    <t>D_R15</t>
  </si>
  <si>
    <t>обзорных мультимедийных презентаций о дошкольной образовательной организации (1 - да, 2 - нет)</t>
  </si>
  <si>
    <t>МБОУ ВМР "СПАССКАЯ СРЕДНЯЯ ОБЩЕОБРАЗОВАТЕЛЬНАЯ ШКОЛА"</t>
  </si>
  <si>
    <t>МБОУ ВМР "ВАСИЛЬЕВСКАЯ СРЕДНЯЯ ШКОЛА"</t>
  </si>
  <si>
    <t>МБОУ ВМР "ГОНЧАРОВСКАЯ СРЕДНЯЯ ШКОЛА"</t>
  </si>
  <si>
    <t>МБОУ ВМР "НАДЕЕВСКАЯ ОСНОВНАЯ ШКОЛА"</t>
  </si>
  <si>
    <t>Усть-КубинскийМБОУ "ПЕРВОМАЙСКАЯ ООШ"</t>
  </si>
  <si>
    <t>МАОУ "СУДСКИЙ  ЦЕНТР ОБРАЗОВАНИЯ №1"</t>
  </si>
  <si>
    <t>МБОУ "СРЕДНЯЯ ОБЩЕОБРАЗОВАТЕЛЬНАЯ ШКОЛА №22 ИМ.Ф.Я.ФЕДУЛОВА"</t>
  </si>
  <si>
    <t>ЧДОО "СЕНСОРИКА"</t>
  </si>
  <si>
    <t>160009, ВОЛОГОДСКАЯ ОБЛ, ВОЛОГДА Г, ЧЕХОВА УЛ, ДОМ 8, КВАРТИРА 149</t>
  </si>
  <si>
    <t>МБОУ "ТИМАНОВСКАЯ ООШ"</t>
  </si>
  <si>
    <t>за 2022 год</t>
  </si>
  <si>
    <t>с 9 по 20 января</t>
  </si>
  <si>
    <t>Приказ Росстата:
Об утверждении формы
от 28.04.2022 № 285
О внесении изменений (при наличии)</t>
  </si>
  <si>
    <t>Раздел 2. Режим работы групп и численность воспитанников в них (на конец отчетного года)</t>
  </si>
  <si>
    <t>Режим работы</t>
  </si>
  <si>
    <t>Численность воспитанников,
чел</t>
  </si>
  <si>
    <t>Кратковременного пребывания (5 часов и менее)</t>
  </si>
  <si>
    <t>Сокращенного дня (8-10 часов)</t>
  </si>
  <si>
    <t>Полного дня (10,5-12 часов)</t>
  </si>
  <si>
    <t>Продленного дня (13-14 часов)</t>
  </si>
  <si>
    <t>Круглосуточного пребывания (24 часа)</t>
  </si>
  <si>
    <t>Численность воспитанников</t>
  </si>
  <si>
    <t>Раздел 7. Распределение воспитанников по возрасту, человек</t>
  </si>
  <si>
    <t>Наименование программ</t>
  </si>
  <si>
    <t>Численность воспитанников, обучающихся с применением сетевой формы</t>
  </si>
  <si>
    <t>Образовательные программы дошкольного образования - всего (сумма строк 302-303)</t>
  </si>
  <si>
    <t>Раздел 1. Сведения об организации (на конец отчетного года)</t>
  </si>
  <si>
    <t xml:space="preserve">Раздел 3. Образовательные программы дошкольного образования и формы их реализации (данный раздел заполняется при наличии лицензии на образовательную деятельность; на конец отчетного года) </t>
  </si>
  <si>
    <t>301</t>
  </si>
  <si>
    <t>302</t>
  </si>
  <si>
    <t>303</t>
  </si>
  <si>
    <t>Раздел 4. Распределение групп по направленности и возрасту детей, единица (на конец отчетного года)</t>
  </si>
  <si>
    <t>Число групп - всего (сумма строк 402, 413, 414, 418-421)</t>
  </si>
  <si>
    <t>для детей с нефрологическими заболеваниями</t>
  </si>
  <si>
    <t>из графы 3 для детей в возрасте</t>
  </si>
  <si>
    <t>от 2-х месяцев до 1 года</t>
  </si>
  <si>
    <t>от 1 года до 3 лет</t>
  </si>
  <si>
    <t>от 3-х до 5 лет</t>
  </si>
  <si>
    <t>5 лет и старше</t>
  </si>
  <si>
    <t>разновозрастные</t>
  </si>
  <si>
    <t>Раздел 5. Распределение мест в группах по направленности и возрасту детей, единица (на конец отчетного года)</t>
  </si>
  <si>
    <t>из графы 3 в группах для детей в возрасте</t>
  </si>
  <si>
    <t>Число мест - всего (сумма строк 502, 513, 514, 518-521)</t>
  </si>
  <si>
    <t>Раздел 6. Численность воспитанников в группах, человек (на конец отчетного периода)</t>
  </si>
  <si>
    <t>Всего (сумма строк 602, 613, 614, 618-621)</t>
  </si>
  <si>
    <t>Из гр.3</t>
  </si>
  <si>
    <t xml:space="preserve"> из них дети-инвалиды</t>
  </si>
  <si>
    <t xml:space="preserve">   дети-инвалиды, неучтенные в гр.10</t>
  </si>
  <si>
    <t>Всего
(сумма
граф 4-11)</t>
  </si>
  <si>
    <t xml:space="preserve"> в том числе в возрасте, лет (число полных лет на 1 января следующего за отчетным периодом)</t>
  </si>
  <si>
    <t>дети-инвалиды (кроме учтенных в стр.703)</t>
  </si>
  <si>
    <t>Из стр.703 - дети-инвалиды</t>
  </si>
  <si>
    <t>Код языка по ОКИН</t>
  </si>
  <si>
    <t>Русский</t>
  </si>
  <si>
    <t>Аварский</t>
  </si>
  <si>
    <t>Адыгейский</t>
  </si>
  <si>
    <t>Алтайский</t>
  </si>
  <si>
    <t>Эвенкийский</t>
  </si>
  <si>
    <t>Башкирский</t>
  </si>
  <si>
    <t>Бурятский</t>
  </si>
  <si>
    <t>Вепсский</t>
  </si>
  <si>
    <t>Даргинский</t>
  </si>
  <si>
    <t>Долганский</t>
  </si>
  <si>
    <t>Еврейский</t>
  </si>
  <si>
    <t>Иврит</t>
  </si>
  <si>
    <t>Кабардино-черкесский</t>
  </si>
  <si>
    <t>Калмыцкий</t>
  </si>
  <si>
    <t>Карачаево-балкарский</t>
  </si>
  <si>
    <t>Коми</t>
  </si>
  <si>
    <t>Коми-пермяцкий</t>
  </si>
  <si>
    <t>Корякский</t>
  </si>
  <si>
    <t>Крымско-татарский</t>
  </si>
  <si>
    <t>Кумыкский</t>
  </si>
  <si>
    <t>Лакский</t>
  </si>
  <si>
    <t>Лезгинский</t>
  </si>
  <si>
    <t>Мансийский</t>
  </si>
  <si>
    <t>Марийский</t>
  </si>
  <si>
    <t>155</t>
  </si>
  <si>
    <t>Нганасанский</t>
  </si>
  <si>
    <t>Немецкий</t>
  </si>
  <si>
    <t>174</t>
  </si>
  <si>
    <t>Нивхский</t>
  </si>
  <si>
    <t>Ногайский</t>
  </si>
  <si>
    <t>181</t>
  </si>
  <si>
    <t>Осетинский</t>
  </si>
  <si>
    <t>196</t>
  </si>
  <si>
    <t>202</t>
  </si>
  <si>
    <t>203</t>
  </si>
  <si>
    <t>211</t>
  </si>
  <si>
    <t>217</t>
  </si>
  <si>
    <t>219</t>
  </si>
  <si>
    <t>Табасаранский</t>
  </si>
  <si>
    <t>Татарский</t>
  </si>
  <si>
    <t>238</t>
  </si>
  <si>
    <t>Тувинский</t>
  </si>
  <si>
    <t>243</t>
  </si>
  <si>
    <t>244</t>
  </si>
  <si>
    <t>Удмуртский</t>
  </si>
  <si>
    <t>Удэгейский</t>
  </si>
  <si>
    <t>Финский</t>
  </si>
  <si>
    <t>261</t>
  </si>
  <si>
    <t>Хакасский</t>
  </si>
  <si>
    <t>262</t>
  </si>
  <si>
    <t>Хантыйский</t>
  </si>
  <si>
    <t>263</t>
  </si>
  <si>
    <t>264</t>
  </si>
  <si>
    <t>265</t>
  </si>
  <si>
    <t>271</t>
  </si>
  <si>
    <t>Чеченский</t>
  </si>
  <si>
    <t>275</t>
  </si>
  <si>
    <t>Чувашский</t>
  </si>
  <si>
    <t>Чукотский</t>
  </si>
  <si>
    <t>279</t>
  </si>
  <si>
    <t>Эвенский</t>
  </si>
  <si>
    <t>Энецкий</t>
  </si>
  <si>
    <t>Эскимосский</t>
  </si>
  <si>
    <t>Юкагирский</t>
  </si>
  <si>
    <t>Якутский</t>
  </si>
  <si>
    <t>Раздел 8. Язык обучения и воспитания, человек (на конец отчетного года)</t>
  </si>
  <si>
    <t xml:space="preserve">Численность воспитанников - всего </t>
  </si>
  <si>
    <t>в том числе обучалось и воспитывалось на языках народов Российской Федерации</t>
  </si>
  <si>
    <t>Раздел 9. Распределение персонала по уровню образования и полу, человек
(без внешних совместителей и работавших по договорам гражданско-правового характера; на конец отчетного года)</t>
  </si>
  <si>
    <t>Численность работников - всего (сумма строк 902, 906, 919, 922)</t>
  </si>
  <si>
    <t>D_R16</t>
  </si>
  <si>
    <t>D_R17</t>
  </si>
  <si>
    <t>D_R18</t>
  </si>
  <si>
    <t>D_R19</t>
  </si>
  <si>
    <t>D_R20</t>
  </si>
  <si>
    <t>D_R21</t>
  </si>
  <si>
    <t>D_R22</t>
  </si>
  <si>
    <t>D_R23</t>
  </si>
  <si>
    <t>D_R24</t>
  </si>
  <si>
    <t>D_R25</t>
  </si>
  <si>
    <t>из них:
руководитель</t>
  </si>
  <si>
    <t>заместители руководителя</t>
  </si>
  <si>
    <t>руководитель филиала</t>
  </si>
  <si>
    <t>учителя иностранных языков</t>
  </si>
  <si>
    <r>
      <t xml:space="preserve">в том числе :
</t>
    </r>
    <r>
      <rPr>
        <b/>
        <sz val="11"/>
        <color indexed="8"/>
        <rFont val="Calibri"/>
        <family val="2"/>
        <charset val="204"/>
      </rPr>
      <t>руководящие работники - всего</t>
    </r>
  </si>
  <si>
    <r>
      <rPr>
        <b/>
        <sz val="11"/>
        <color indexed="8"/>
        <rFont val="Calibri"/>
        <family val="2"/>
        <charset val="204"/>
      </rPr>
      <t xml:space="preserve">педагогические работники </t>
    </r>
    <r>
      <rPr>
        <sz val="11"/>
        <color indexed="8"/>
        <rFont val="Calibri"/>
        <family val="2"/>
      </rPr>
      <t>-  всего (сумма строк 907-918)</t>
    </r>
  </si>
  <si>
    <r>
      <rPr>
        <b/>
        <sz val="11"/>
        <color indexed="8"/>
        <rFont val="Calibri"/>
        <family val="2"/>
        <charset val="204"/>
      </rPr>
      <t>учебно-вспомогательный персонал</t>
    </r>
    <r>
      <rPr>
        <sz val="11"/>
        <color indexed="8"/>
        <rFont val="Calibri"/>
        <family val="2"/>
      </rPr>
      <t xml:space="preserve"> - всего       </t>
    </r>
  </si>
  <si>
    <t>из них:
младший воспитатель</t>
  </si>
  <si>
    <t>Из общей численности учителей-дефектологов (стр.912): учителя, имеющие специальное дефектологическое образование</t>
  </si>
  <si>
    <t>Численность педагогических работников (из стр. 906), прошедших в течение последних трех лет повышение квалификации и (или) профессиональную переподготовку</t>
  </si>
  <si>
    <t>Медицинский персонал организации (в строку 901 не включается)</t>
  </si>
  <si>
    <t>Раздел 10. Распределение персонала  по возрасту, человек
(без внешних совместителей и работавших по договорам гражданско-правового характера)</t>
  </si>
  <si>
    <t>Численность работников - всего (сумма строк 1002, 1006, 1019, 1022)</t>
  </si>
  <si>
    <r>
      <t xml:space="preserve">в том числе :
</t>
    </r>
    <r>
      <rPr>
        <b/>
        <sz val="11"/>
        <color indexed="8"/>
        <rFont val="Calibri"/>
        <family val="2"/>
        <charset val="204"/>
      </rPr>
      <t>руководящие работники</t>
    </r>
    <r>
      <rPr>
        <sz val="11"/>
        <color indexed="8"/>
        <rFont val="Calibri"/>
        <family val="2"/>
      </rPr>
      <t xml:space="preserve"> - всего</t>
    </r>
  </si>
  <si>
    <r>
      <rPr>
        <b/>
        <sz val="11"/>
        <color indexed="8"/>
        <rFont val="Calibri"/>
        <family val="2"/>
        <charset val="204"/>
      </rPr>
      <t>педагогические работники</t>
    </r>
    <r>
      <rPr>
        <sz val="11"/>
        <color indexed="8"/>
        <rFont val="Calibri"/>
        <family val="2"/>
      </rPr>
      <t xml:space="preserve"> -  всего (сумма строк 1007-1018)</t>
    </r>
  </si>
  <si>
    <t>иной персонал</t>
  </si>
  <si>
    <t>в том числе в возрасте, лет (число полных лет на 1 января следующего за отчетным года)</t>
  </si>
  <si>
    <t>Всего (сумма граф 4-9)</t>
  </si>
  <si>
    <t>из общей численности работников (графа 3) имеют педагогический стаж, всего (сумма граф 11-16)</t>
  </si>
  <si>
    <t>Численность работников - всего (сумма строк 1102, 1106, 1119, 1122)</t>
  </si>
  <si>
    <r>
      <rPr>
        <b/>
        <sz val="11"/>
        <color indexed="8"/>
        <rFont val="Calibri"/>
        <family val="2"/>
        <charset val="204"/>
      </rPr>
      <t>педагогические работники</t>
    </r>
    <r>
      <rPr>
        <sz val="11"/>
        <color indexed="8"/>
        <rFont val="Calibri"/>
        <family val="2"/>
      </rPr>
      <t xml:space="preserve"> -  всего (сумма строк 1107-1118)</t>
    </r>
  </si>
  <si>
    <t>Раздел 11. Распределение персонала по стажу работы, человек (без внешних совместителей  и  работавших по договорам гражданско-правового характера; заполняется на конец отчетного года)</t>
  </si>
  <si>
    <t>Раздел 12. Численность внешних совместителей и работаюших по договорам гражданско-правового характера, человек (заполняется на конец отчетного года)</t>
  </si>
  <si>
    <t>Численность внешних совместителей - всего (сумма строк 1202, 1203, 1216, 1219)</t>
  </si>
  <si>
    <r>
      <rPr>
        <b/>
        <sz val="11"/>
        <color indexed="8"/>
        <rFont val="Calibri"/>
        <family val="2"/>
        <charset val="204"/>
      </rPr>
      <t xml:space="preserve">педагогические работники </t>
    </r>
    <r>
      <rPr>
        <sz val="11"/>
        <color indexed="8"/>
        <rFont val="Calibri"/>
        <family val="2"/>
      </rPr>
      <t>-  всего (сумма строк 1204-1215)</t>
    </r>
  </si>
  <si>
    <t>Кроме того (кроме строки 1201) медицинский персонал организации</t>
  </si>
  <si>
    <t>Численность работаюших по договорам гражданско-правового характера</t>
  </si>
  <si>
    <r>
      <t xml:space="preserve">Раздел 16. Сведения о помещениях организации (на конец отчетного года)
</t>
    </r>
    <r>
      <rPr>
        <b/>
        <sz val="10"/>
        <color indexed="8"/>
        <rFont val="Calibri"/>
        <family val="2"/>
        <charset val="204"/>
      </rPr>
      <t xml:space="preserve">(раздел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0"/>
        <color indexed="8"/>
        <rFont val="Calibri"/>
        <family val="2"/>
        <charset val="204"/>
      </rPr>
      <t>85.11</t>
    </r>
    <r>
      <rPr>
        <b/>
        <sz val="10"/>
        <color indexed="8"/>
        <rFont val="Calibri"/>
        <family val="2"/>
        <charset val="204"/>
      </rPr>
      <t>)</t>
    </r>
  </si>
  <si>
    <t>Наличие в организации
Код: да - 1, нет - 2</t>
  </si>
  <si>
    <t>Кабинет заведующего</t>
  </si>
  <si>
    <t>Групповые комнаты</t>
  </si>
  <si>
    <t>Спальни</t>
  </si>
  <si>
    <t>Соляная комната/пещера</t>
  </si>
  <si>
    <t>Комнаты для специалистов</t>
  </si>
  <si>
    <t>Медицинский кабинет</t>
  </si>
  <si>
    <t>Изолятор</t>
  </si>
  <si>
    <t>Процедурный кабинет</t>
  </si>
  <si>
    <t>Методический кабинет</t>
  </si>
  <si>
    <t>Физкультурный/спортивный зал</t>
  </si>
  <si>
    <t>Музыкальный зал</t>
  </si>
  <si>
    <t>Плавательный бассейн</t>
  </si>
  <si>
    <t>Зимний сад/экологическая комната</t>
  </si>
  <si>
    <t>Подсобное помещение</t>
  </si>
  <si>
    <t>Лаборатория</t>
  </si>
  <si>
    <t>Места для личной гигиены</t>
  </si>
  <si>
    <t>Раздевальная</t>
  </si>
  <si>
    <t>Помещения для приготовления и раздачи пищи</t>
  </si>
  <si>
    <t>Кинозал</t>
  </si>
  <si>
    <t>Книгохранилище/библиотека</t>
  </si>
  <si>
    <t>Фитобар</t>
  </si>
  <si>
    <t>на правах собственности</t>
  </si>
  <si>
    <t xml:space="preserve">  в оперативном управлении</t>
  </si>
  <si>
    <t xml:space="preserve">  арендованная</t>
  </si>
  <si>
    <t xml:space="preserve">  другие формы владения</t>
  </si>
  <si>
    <r>
      <t xml:space="preserve">Раздел 17. Наличие и использование площадей, квадратный метр (на конец отчетного года)
</t>
    </r>
    <r>
      <rPr>
        <b/>
        <sz val="10"/>
        <color indexed="8"/>
        <rFont val="Calibri"/>
        <family val="2"/>
        <charset val="204"/>
      </rPr>
      <t xml:space="preserve">(раздел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0"/>
        <color indexed="8"/>
        <rFont val="Calibri"/>
        <family val="2"/>
        <charset val="204"/>
      </rPr>
      <t>85.11</t>
    </r>
    <r>
      <rPr>
        <b/>
        <sz val="10"/>
        <color indexed="8"/>
        <rFont val="Calibri"/>
        <family val="2"/>
        <charset val="204"/>
      </rPr>
      <t>)</t>
    </r>
  </si>
  <si>
    <t>Всего (сумма граф 5,6,7,8)</t>
  </si>
  <si>
    <t>в том числе площадь, сданная в аренду и/или субаренду</t>
  </si>
  <si>
    <t>из графы 3 площадь по форме владения (пользования)</t>
  </si>
  <si>
    <t>Общая площадь зданий (помещений) - всего</t>
  </si>
  <si>
    <t xml:space="preserve"> из нее:
площадь зданий (помещений) для учебных целей</t>
  </si>
  <si>
    <t>Общая площадь земельного участка - всего</t>
  </si>
  <si>
    <t xml:space="preserve"> из нее площадь: 
площадки для прогулки групп</t>
  </si>
  <si>
    <r>
      <t xml:space="preserve">Раздел 18. Оснащение дошкольной организации
</t>
    </r>
    <r>
      <rPr>
        <b/>
        <sz val="10"/>
        <color indexed="8"/>
        <rFont val="Calibri"/>
        <family val="2"/>
        <charset val="204"/>
      </rPr>
      <t xml:space="preserve">(раздел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0"/>
        <color indexed="8"/>
        <rFont val="Calibri"/>
        <family val="2"/>
        <charset val="204"/>
      </rPr>
      <t>85.11</t>
    </r>
    <r>
      <rPr>
        <b/>
        <sz val="10"/>
        <color indexed="8"/>
        <rFont val="Calibri"/>
        <family val="2"/>
        <charset val="204"/>
      </rPr>
      <t xml:space="preserve"> на конец отчетного года)</t>
    </r>
  </si>
  <si>
    <t>Код: да - 1, нет - 2</t>
  </si>
  <si>
    <t>Наличие в образовательной организации:   интерактивной доски, интерактивного стола, демонстрационного экрана с мультимедийным проектором</t>
  </si>
  <si>
    <t>электронных средств обучения</t>
  </si>
  <si>
    <r>
      <t xml:space="preserve">Раздел 19. Техническое оснащение для детей-инвалидов и детей с ОВЗ
</t>
    </r>
    <r>
      <rPr>
        <b/>
        <sz val="10"/>
        <color indexed="8"/>
        <rFont val="Calibri"/>
        <family val="2"/>
        <charset val="204"/>
      </rPr>
      <t>(раздел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85.11 на конец отчетного года)</t>
    </r>
  </si>
  <si>
    <t>Наличие в образовательной организации:
пандуса</t>
  </si>
  <si>
    <t>звуковых средств воспроизведения информации</t>
  </si>
  <si>
    <r>
      <t xml:space="preserve">Раздел 20.  Электронные ресурсы дошкольной образовательной организации, единица (на конец отчетного года)
</t>
    </r>
    <r>
      <rPr>
        <b/>
        <sz val="10"/>
        <color indexed="8"/>
        <rFont val="Calibri"/>
        <family val="2"/>
        <charset val="204"/>
      </rPr>
      <t xml:space="preserve">(раздел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0"/>
        <color indexed="8"/>
        <rFont val="Calibri"/>
        <family val="2"/>
        <charset val="204"/>
      </rPr>
      <t>85.11</t>
    </r>
    <r>
      <rPr>
        <b/>
        <sz val="10"/>
        <color indexed="8"/>
        <rFont val="Calibri"/>
        <family val="2"/>
        <charset val="204"/>
      </rPr>
      <t>)</t>
    </r>
  </si>
  <si>
    <t>Персональные компьютеры - всего</t>
  </si>
  <si>
    <t>Наличие в образовательной организации:
    собственного сайта в сети Интернет (1 - да, 2 - нет)</t>
  </si>
  <si>
    <r>
      <t xml:space="preserve">Раздел 24. Расходы на внедрение и использование цифровых технологий
дошкольной образовательной организацией в отчетном году,
тысяч рублей (с одним десятичным знаком)
</t>
    </r>
    <r>
      <rPr>
        <b/>
        <sz val="10"/>
        <color indexed="8"/>
        <rFont val="Calibri"/>
        <family val="2"/>
        <charset val="204"/>
      </rPr>
      <t xml:space="preserve">(раздел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0"/>
        <color indexed="8"/>
        <rFont val="Calibri"/>
        <family val="2"/>
        <charset val="204"/>
      </rPr>
      <t>85.11</t>
    </r>
    <r>
      <rPr>
        <b/>
        <sz val="10"/>
        <color indexed="8"/>
        <rFont val="Calibri"/>
        <family val="2"/>
        <charset val="204"/>
      </rPr>
      <t>)</t>
    </r>
  </si>
  <si>
    <t>Затраты на внедрение и использование цифровых технологий - всего (сумма строк 2403, 2412)</t>
  </si>
  <si>
    <t>2401</t>
  </si>
  <si>
    <t>из строки 2401:
Внутренние затраты на внедрение и использование цифровых технологий</t>
  </si>
  <si>
    <t>2402</t>
  </si>
  <si>
    <t>2403</t>
  </si>
  <si>
    <t>2404</t>
  </si>
  <si>
    <t>2405</t>
  </si>
  <si>
    <t>2406</t>
  </si>
  <si>
    <t>2407</t>
  </si>
  <si>
    <t>2408</t>
  </si>
  <si>
    <t>2409</t>
  </si>
  <si>
    <t>2410</t>
  </si>
  <si>
    <t>2411</t>
  </si>
  <si>
    <t>2412</t>
  </si>
  <si>
    <r>
      <t xml:space="preserve">Раздел 25. Источники финансирования внутренних затрат дошкольной образовательной организацией на внедрение и использование цифровых технологий, тысяч рублей (с одним десятичным знаком)
</t>
    </r>
    <r>
      <rPr>
        <b/>
        <sz val="10"/>
        <color indexed="8"/>
        <rFont val="Calibri"/>
        <family val="2"/>
        <charset val="204"/>
      </rPr>
      <t xml:space="preserve">(раздел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0"/>
        <color indexed="8"/>
        <rFont val="Calibri"/>
        <family val="2"/>
        <charset val="204"/>
      </rPr>
      <t>85.11</t>
    </r>
    <r>
      <rPr>
        <b/>
        <sz val="10"/>
        <color indexed="8"/>
        <rFont val="Calibri"/>
        <family val="2"/>
        <charset val="204"/>
      </rPr>
      <t>)</t>
    </r>
  </si>
  <si>
    <t>Внутренние затраты на внедрение и использование цифровых технологий
(сумма строк 2502-2504)</t>
  </si>
  <si>
    <t>2501</t>
  </si>
  <si>
    <t>2502</t>
  </si>
  <si>
    <t>2503</t>
  </si>
  <si>
    <t>2504</t>
  </si>
  <si>
    <t>2505</t>
  </si>
  <si>
    <t>2506</t>
  </si>
  <si>
    <t>Раздел 13. Движение работников</t>
  </si>
  <si>
    <t>Численность работников - всего (сумма строк 1302, 1306, 1319, 1322)</t>
  </si>
  <si>
    <r>
      <rPr>
        <b/>
        <sz val="11"/>
        <color indexed="8"/>
        <rFont val="Calibri"/>
        <family val="2"/>
        <charset val="204"/>
      </rPr>
      <t>педагогические работники</t>
    </r>
    <r>
      <rPr>
        <sz val="11"/>
        <color indexed="8"/>
        <rFont val="Calibri"/>
        <family val="2"/>
      </rPr>
      <t xml:space="preserve"> -  всего (сумма строк 1307-1318)</t>
    </r>
  </si>
  <si>
    <t>Число ставок по штату, ед.</t>
  </si>
  <si>
    <t>Фактически занято, ед.</t>
  </si>
  <si>
    <t>работниками списочного состава</t>
  </si>
  <si>
    <t>Численность работников на начало отчетного года (без внешних совместителей и работающих по договорам гражданско-правового характера), чел.</t>
  </si>
  <si>
    <t>из них выпускники</t>
  </si>
  <si>
    <t>со средним профессиональным образованием по программам подготовки специалистов среднего звена</t>
  </si>
  <si>
    <t>с высшим образованием</t>
  </si>
  <si>
    <t>Принято работников, чел</t>
  </si>
  <si>
    <t>Выбыло работников, чел</t>
  </si>
  <si>
    <t>из них по собственному желанию</t>
  </si>
  <si>
    <t>Численность работников на конец отчетного года (без внешних совместителей и работающих по договорам гражданско-правового характера), чел.</t>
  </si>
  <si>
    <t>Число вакантных должностей, ед.</t>
  </si>
  <si>
    <t>Оборудо-вано водо-проводом</t>
  </si>
  <si>
    <t>Оборудо-вано водо-отведением (канализаци-ей)</t>
  </si>
  <si>
    <t>Оборудо-вано цен-тральным отоплением</t>
  </si>
  <si>
    <t>Оборудо-вано сис-темой видео-наблюдения</t>
  </si>
  <si>
    <t>Требует капи-тального  ремонта</t>
  </si>
  <si>
    <t>Находится в аварийном состоянии</t>
  </si>
  <si>
    <t>Имеет охрану</t>
  </si>
  <si>
    <t xml:space="preserve"> Оборудова-но автомати-ческой пожарной сигнали-зацией </t>
  </si>
  <si>
    <t>Имеет дымовые извещатели</t>
  </si>
  <si>
    <t>Имеет пожарные краны и рукава</t>
  </si>
  <si>
    <t>Оборудова-но кнопкой тревожной сигнали-зации</t>
  </si>
  <si>
    <t>Доступно для мало-мобильных групп населения</t>
  </si>
  <si>
    <t>ниже 256 Кбит/сек</t>
  </si>
  <si>
    <t>256 - 511 Кбит/сек</t>
  </si>
  <si>
    <t>512 Кбит/сек - 999 Кбит/сек</t>
  </si>
  <si>
    <t>1.0 - 1.9 Мбит/сек</t>
  </si>
  <si>
    <t>2.0 - 29.9 Мбит/сек</t>
  </si>
  <si>
    <t>30.0 - 49.9 Мбит/сек</t>
  </si>
  <si>
    <t>50.0 - 99.9 Мбит/сек</t>
  </si>
  <si>
    <t>100 Мбит/сек 
и выше</t>
  </si>
  <si>
    <t>Здания организации</t>
  </si>
  <si>
    <t>Кроме того, часть здания (помещения)</t>
  </si>
  <si>
    <t xml:space="preserve">каменные </t>
  </si>
  <si>
    <t xml:space="preserve">кирпичные </t>
  </si>
  <si>
    <t xml:space="preserve">панельные </t>
  </si>
  <si>
    <t xml:space="preserve">блочные </t>
  </si>
  <si>
    <t xml:space="preserve">деревянные </t>
  </si>
  <si>
    <t xml:space="preserve">монолитные </t>
  </si>
  <si>
    <t xml:space="preserve">смешанные </t>
  </si>
  <si>
    <t xml:space="preserve">из прочих стеновых материалов </t>
  </si>
  <si>
    <t>Здание 1</t>
  </si>
  <si>
    <t>Здание 2</t>
  </si>
  <si>
    <t>Здание 3</t>
  </si>
  <si>
    <t>Здание 4</t>
  </si>
  <si>
    <t>Здание 5</t>
  </si>
  <si>
    <t>Здание 6</t>
  </si>
  <si>
    <t>Здание 7</t>
  </si>
  <si>
    <t>Здание 8</t>
  </si>
  <si>
    <t>Здание 9</t>
  </si>
  <si>
    <t>Здание 10</t>
  </si>
  <si>
    <t>Здание 11</t>
  </si>
  <si>
    <t>Здание 12</t>
  </si>
  <si>
    <t>Здание 13</t>
  </si>
  <si>
    <t>Здание 14</t>
  </si>
  <si>
    <t>Здание 15</t>
  </si>
  <si>
    <t>Здание 16</t>
  </si>
  <si>
    <t>Здание 17</t>
  </si>
  <si>
    <t>Здание 18</t>
  </si>
  <si>
    <t>Здание 19</t>
  </si>
  <si>
    <t>Здание 20</t>
  </si>
  <si>
    <t>Здание 21</t>
  </si>
  <si>
    <t>Здание 22</t>
  </si>
  <si>
    <t>Здание 23</t>
  </si>
  <si>
    <t>Здание 24</t>
  </si>
  <si>
    <t>Здание 25</t>
  </si>
  <si>
    <t>Здание 26</t>
  </si>
  <si>
    <t>Здание 27</t>
  </si>
  <si>
    <t>Здание 28</t>
  </si>
  <si>
    <t>Здание 29</t>
  </si>
  <si>
    <t>Здание 30</t>
  </si>
  <si>
    <r>
      <t xml:space="preserve">Раздел 14. Характеристика здания (зданий) и помещений организации, единица (на конец отчетного года)
</t>
    </r>
    <r>
      <rPr>
        <b/>
        <sz val="10"/>
        <color indexed="8"/>
        <rFont val="Calibri"/>
        <family val="2"/>
        <charset val="204"/>
      </rPr>
      <t xml:space="preserve">(раздел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0"/>
        <color indexed="8"/>
        <rFont val="Calibri"/>
        <family val="2"/>
        <charset val="204"/>
      </rPr>
      <t>85.11</t>
    </r>
    <r>
      <rPr>
        <b/>
        <sz val="10"/>
        <color indexed="8"/>
        <rFont val="Calibri"/>
        <family val="2"/>
        <charset val="204"/>
      </rPr>
      <t>)</t>
    </r>
  </si>
  <si>
    <t>из гр. 3: число зданий с максимальной скоростью доступа к Интернету</t>
  </si>
  <si>
    <r>
      <t xml:space="preserve">Раздел 15. Характеристика материала стен здания (зданий)
</t>
    </r>
    <r>
      <rPr>
        <b/>
        <sz val="10"/>
        <color indexed="8"/>
        <rFont val="Calibri"/>
        <family val="2"/>
        <charset val="204"/>
      </rPr>
      <t xml:space="preserve">(раздел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0"/>
        <color indexed="8"/>
        <rFont val="Calibri"/>
        <family val="2"/>
        <charset val="204"/>
      </rPr>
      <t>85.11</t>
    </r>
    <r>
      <rPr>
        <b/>
        <sz val="10"/>
        <color indexed="8"/>
        <rFont val="Calibri"/>
        <family val="2"/>
        <charset val="204"/>
      </rPr>
      <t>)</t>
    </r>
  </si>
  <si>
    <t>Характеристика  материала стен здания (да - 1, нет - 2)</t>
  </si>
  <si>
    <r>
      <t xml:space="preserve">Раздел 21.  Распределение объема средств организации по источникам их получения и видам деятельности, тысяча рублей (с одним десятичным знаком)
</t>
    </r>
    <r>
      <rPr>
        <b/>
        <sz val="10"/>
        <color indexed="8"/>
        <rFont val="Calibri"/>
        <family val="2"/>
        <charset val="204"/>
      </rPr>
      <t xml:space="preserve">(раздел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0"/>
        <color indexed="8"/>
        <rFont val="Calibri"/>
        <family val="2"/>
        <charset val="204"/>
      </rPr>
      <t>85.11</t>
    </r>
    <r>
      <rPr>
        <b/>
        <sz val="10"/>
        <color indexed="8"/>
        <rFont val="Calibri"/>
        <family val="2"/>
        <charset val="204"/>
      </rPr>
      <t>)</t>
    </r>
  </si>
  <si>
    <t>из них по образовательной деятельности</t>
  </si>
  <si>
    <t>Объем поступивших средств (за отчетный период) - всего (сумма строк 2102, 2106-2109)</t>
  </si>
  <si>
    <t>в том числе бюджета:
федерального</t>
  </si>
  <si>
    <t>субъекта Российской Федерации</t>
  </si>
  <si>
    <t>местного</t>
  </si>
  <si>
    <t>организаций</t>
  </si>
  <si>
    <t>населения</t>
  </si>
  <si>
    <t>внебюджетных фондов (Пенсионный фонд, Фонд социального страхования, Фонд обязательного медицинского страхования и др.)</t>
  </si>
  <si>
    <t>иностранных источников (от юридических и физических лиц, находящихся вне политических границ государства, а также от международных организаций)</t>
  </si>
  <si>
    <t>из них:
с расстройством аутистического спектра</t>
  </si>
  <si>
    <t>из них:
с тяжелым нарушением речи</t>
  </si>
  <si>
    <t>Из общей численности воспитанников
(из стр. 701):
дети с ограниченными возможностями здоровья</t>
  </si>
  <si>
    <t>в том числе средства:
бюджетов всех уровней (субсидий) - всего (смумма строк 2103-2105)</t>
  </si>
  <si>
    <t>Остаток средств:
на начало отчетного года</t>
  </si>
  <si>
    <t>на конец отчетного года</t>
  </si>
  <si>
    <r>
      <t xml:space="preserve">Раздел 22.  Расходы организации, тысяча рублей (с одним десятичным знаком)
</t>
    </r>
    <r>
      <rPr>
        <b/>
        <sz val="10"/>
        <color indexed="8"/>
        <rFont val="Calibri"/>
        <family val="2"/>
        <charset val="204"/>
      </rPr>
      <t xml:space="preserve">(раздел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0"/>
        <color indexed="8"/>
        <rFont val="Calibri"/>
        <family val="2"/>
        <charset val="204"/>
      </rPr>
      <t>85.11</t>
    </r>
    <r>
      <rPr>
        <b/>
        <sz val="10"/>
        <color indexed="8"/>
        <rFont val="Calibri"/>
        <family val="2"/>
        <charset val="204"/>
      </rPr>
      <t>); заполняется на конец отчетного года)</t>
    </r>
  </si>
  <si>
    <t>из них осуществляемые за счет средств бюджетов всех уровней (субсидий)</t>
  </si>
  <si>
    <t>Расходы (сумма строк 2202-2205)</t>
  </si>
  <si>
    <t>в том числе:
оплата труда и начисления на выплаты по оплате труда</t>
  </si>
  <si>
    <t>оплата работ, услуг</t>
  </si>
  <si>
    <t>социальное обеспечение</t>
  </si>
  <si>
    <t>прочие расходы</t>
  </si>
  <si>
    <t>Поступление нефинансовых активов</t>
  </si>
  <si>
    <t>списочного состава
(без внешних совместителей)</t>
  </si>
  <si>
    <t>внешних совместителей (сумма граф 11, 12 и 13)</t>
  </si>
  <si>
    <t>из гр.7 внешних совместителей</t>
  </si>
  <si>
    <t>Всего (сумма граф 8, 9, 10)</t>
  </si>
  <si>
    <t>за счет средств бюджетов всех уровней (субсидий)</t>
  </si>
  <si>
    <t>средства от приносящей доход деятельности</t>
  </si>
  <si>
    <t>ОМС</t>
  </si>
  <si>
    <t>Средняя численность работников, чел.</t>
  </si>
  <si>
    <t>списочного состава (без внешних сов-местителей) &lt;1&gt;</t>
  </si>
  <si>
    <t>внешних сов-местителей &lt;2&gt;</t>
  </si>
  <si>
    <t>Фонд начисленной заработной платы работников, тыс руб.</t>
  </si>
  <si>
    <t>в том числе по внутреннему совмести-тельству 
&lt;3&gt;</t>
  </si>
  <si>
    <t>Фонд начисленной заработной платы работников по источникам финансирования, 
тыс.руб.</t>
  </si>
  <si>
    <t>из графы 5 списочного состава
(без внешних совместителей)</t>
  </si>
  <si>
    <r>
      <rPr>
        <b/>
        <sz val="11"/>
        <color indexed="8"/>
        <rFont val="Calibri"/>
        <family val="2"/>
        <charset val="204"/>
      </rPr>
      <t>Численность работников</t>
    </r>
    <r>
      <rPr>
        <sz val="11"/>
        <color indexed="8"/>
        <rFont val="Calibri"/>
        <family val="2"/>
        <charset val="204"/>
      </rPr>
      <t xml:space="preserve"> - всего (сумма строк  2302, 2306,2309, 2310)</t>
    </r>
  </si>
  <si>
    <r>
      <t xml:space="preserve">в том числе:
</t>
    </r>
    <r>
      <rPr>
        <b/>
        <sz val="11"/>
        <color indexed="8"/>
        <rFont val="Calibri"/>
        <family val="2"/>
        <charset val="204"/>
      </rPr>
      <t>руководящие работники</t>
    </r>
    <r>
      <rPr>
        <sz val="11"/>
        <color indexed="8"/>
        <rFont val="Calibri"/>
        <family val="2"/>
        <charset val="204"/>
      </rPr>
      <t xml:space="preserve"> - всего</t>
    </r>
  </si>
  <si>
    <r>
      <rPr>
        <b/>
        <sz val="11"/>
        <color indexed="8"/>
        <rFont val="Calibri"/>
        <family val="2"/>
        <charset val="204"/>
      </rPr>
      <t>педагогические работники</t>
    </r>
    <r>
      <rPr>
        <sz val="11"/>
        <color indexed="8"/>
        <rFont val="Calibri"/>
        <family val="2"/>
        <charset val="204"/>
      </rPr>
      <t xml:space="preserve"> - всего</t>
    </r>
  </si>
  <si>
    <t>учебно-вспомогательный персонал</t>
  </si>
  <si>
    <t>&lt;1&gt; Показывается среднесписочная численность работников (с одним десятичным знаком)</t>
  </si>
  <si>
    <t>&lt;2&gt; Средняя численность внешних совместителей исчисляется пропорционально фактически отработанному времени (с одним десятичным знаком)</t>
  </si>
  <si>
    <t>&lt;3&gt; Включая вознаграждение за работу по договорам гражданско-правового характера, заключенным работником списочного состава со своей организацией.</t>
  </si>
  <si>
    <r>
      <t xml:space="preserve">Раздел 23. Сведения о численности и оплате труда  работников организации (с одним десятичным знаком)
</t>
    </r>
    <r>
      <rPr>
        <b/>
        <sz val="10"/>
        <color indexed="8"/>
        <rFont val="Calibri"/>
        <family val="2"/>
        <charset val="204"/>
      </rPr>
      <t xml:space="preserve">(раздел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0"/>
        <color indexed="8"/>
        <rFont val="Calibri"/>
        <family val="2"/>
        <charset val="204"/>
      </rPr>
      <t>85.11</t>
    </r>
    <r>
      <rPr>
        <b/>
        <sz val="10"/>
        <color indexed="8"/>
        <rFont val="Calibri"/>
        <family val="2"/>
        <charset val="204"/>
      </rPr>
      <t>); заполняется на конец отчетного года)</t>
    </r>
  </si>
  <si>
    <t>Если Раздел 2 строка 201 графа 03 &gt; 0, то  Раздел 4 строка 401 графа 03 &gt; 0</t>
  </si>
  <si>
    <t>Если Раздел 2 строка 202 графа 03 &gt; 0, то  Раздел 4 строка 401 графа 03 &gt; 0</t>
  </si>
  <si>
    <t>Если Раздел 2 строка 203 графа 03 &gt; 0, то  Раздел 4 строка 401 графа 03 &gt; 0</t>
  </si>
  <si>
    <t>Если Раздел 2 строка 204 графа 03 &gt; 0, то  Раздел 4 строка 401 графа 03 &gt; 0</t>
  </si>
  <si>
    <t>Если Раздел 2 строка 205 графа 03 &gt; 0, то  Раздел 4 строка 401 графа 03 &gt; 0</t>
  </si>
  <si>
    <t>Если Раздел 2 строка 201 графа 03 &gt; 0, то  Раздел 5 строка 501 графа 03 &gt; 0</t>
  </si>
  <si>
    <t>Если Раздел 2 строка 202 графа 03 &gt; 0, то  Раздел 5 строка 501 графа 03 &gt; 0</t>
  </si>
  <si>
    <t>Если Раздел 2 строка 203 графа 03 &gt; 0, то  Раздел 5 строка 501 графа 03 &gt; 0</t>
  </si>
  <si>
    <t>Если Раздел 2 строка 204 графа 03 &gt; 0, то  Раздел 5 строка 501 графа 03 &gt; 0</t>
  </si>
  <si>
    <t>Если Раздел 2 строка 205 графа 03 &gt; 0, то  Раздел 5 строка 501 графа 03 &gt; 0</t>
  </si>
  <si>
    <t>Если Раздел 2 строка 201 графа 03 &gt; 0, то  Раздел 6 строка 601 графа 03 &gt; 0</t>
  </si>
  <si>
    <t>Если Раздел 2 строка 202 графа 03 &gt; 0, то  Раздел 6 строка 601 графа 03 &gt; 0</t>
  </si>
  <si>
    <t>Если Раздел 2 строка 203 графа 03 &gt; 0, то  Раздел 6 строка 601 графа 03 &gt; 0</t>
  </si>
  <si>
    <t>Если Раздел 2 строка 204 графа 03 &gt; 0, то  Раздел 6 строка 601 графа 03 &gt; 0</t>
  </si>
  <si>
    <t>Если Раздел 2 строка 205 графа 03 &gt; 0, то  Раздел 6 строка 601 графа 03 &gt; 0</t>
  </si>
  <si>
    <t>Если Раздел 2 строка 201 графа 03 &gt; 0, то  Раздел 7 строка 701 графа 03 &gt; 0</t>
  </si>
  <si>
    <t>Если Раздел 2 строка 202 графа 03 &gt; 0, то  Раздел 7 строка 701 графа 03 &gt; 0</t>
  </si>
  <si>
    <t>Если Раздел 2 строка 203 графа 03 &gt; 0, то  Раздел 7 строка 701 графа 03 &gt; 0</t>
  </si>
  <si>
    <t>Если Раздел 2 строка 204 графа 03 &gt; 0, то  Раздел 7 строка 701 графа 03 &gt; 0</t>
  </si>
  <si>
    <t>Если Раздел 2 строка 205 графа 03 &gt; 0, то  Раздел 7 строка 701 графа 03 &gt; 0</t>
  </si>
  <si>
    <t>Если Раздел 2 строка 201 графа 03 &gt; 0, то  Раздел 8 строка 801 графа 04 &gt; 0</t>
  </si>
  <si>
    <t>Если Раздел 2 строка 202 графа 03 &gt; 0, то  Раздел 8 строка 801 графа 04 &gt; 0</t>
  </si>
  <si>
    <t>Если Раздел 2 строка 203 графа 03 &gt; 0, то  Раздел 8 строка 801 графа 04 &gt; 0</t>
  </si>
  <si>
    <t>Если Раздел 2 строка 204 графа 03 &gt; 0, то  Раздел 8 строка 801 графа 04 &gt; 0</t>
  </si>
  <si>
    <t>Если Раздел 2 строка 205 графа 03 &gt; 0, то  Раздел 8 строка 801 графа 04 &gt; 0</t>
  </si>
  <si>
    <t>Раздел 2 строка 201 графа 03 + строка 202 графа 03 + строка 203 графа 03 + строка 204 графа 03 + строка 205 графа 03 = Раздел 6 строка 601 графа 03</t>
  </si>
  <si>
    <t>Раздел 2 строка 201 графа 03 + строка 202 графа 03 + строка 203 графа 03 + строка 204 графа 03 + строка 205 графа 03 = Раздел 7 строка 701 графа 03</t>
  </si>
  <si>
    <t>Раздел 3 строка 301 графа 4 &lt;= Раздел 3 строка 301 графа 3</t>
  </si>
  <si>
    <t>Раздел 3 строка 302 графа 4 &lt;= Раздел 3 строка 302 графа 3</t>
  </si>
  <si>
    <t>Раздел 3 строка 303 графа 4 &lt;= Раздел 3 строка 303 графа 3</t>
  </si>
  <si>
    <t>Раздел 3 строка 301 графа 6 &lt;= Раздел 6 строка 601 графа 3</t>
  </si>
  <si>
    <t>Если Раздел 3 строка 301 графа 05 &gt; 0, то Раздел 3 строка 301 графа 04 &gt; 0</t>
  </si>
  <si>
    <t>Если Раздел 3 строка 302 графа 05 &gt; 0, то Раздел 3 строка 302 графа 04 &gt; 0</t>
  </si>
  <si>
    <t>Если Раздел 3 строка 303 графа 05 &gt; 0, то Раздел 3 строка 303 графа 04 &gt; 0</t>
  </si>
  <si>
    <t>Раздел 25 строка 2505 графа 03 &lt;= Раздел 25 строка 2504 графа 03</t>
  </si>
  <si>
    <t>Раздел 25 строка 2506 графа 03 &lt;= Раздел 25 строка 2504 графа 03</t>
  </si>
  <si>
    <t>Раздел 25 строка 2504 графа 03 &gt;=Раздел 25 строка 2505 графа 03 + Раздел 25 строка 2506 графа 03</t>
  </si>
  <si>
    <t>Раздел 25 строка 2501 графа 3 = Раздел 24 строка 2403 графа 3</t>
  </si>
  <si>
    <t>Раздел 24 строка 2402 графа 03 &lt;= Раздел 24 строка 2401 графа 03</t>
  </si>
  <si>
    <t>Раздел 24 строка 2404 графа 03 &lt;= Раздел 24 строка 2403 графа 03</t>
  </si>
  <si>
    <t>Раздел 24 строка 2405 графа 03 &lt;= Раздел 24 строка 2404 графа 03</t>
  </si>
  <si>
    <t>Раздел 24 строка 2406 графа 03 &lt;= Раздел 24 строка 2404 графа 03</t>
  </si>
  <si>
    <t>Раздел 24 строка 2407 графа 03 &lt;= Раздел 24 строка 2403 графа 03</t>
  </si>
  <si>
    <t>Раздел 24 строка 2403 графа 03 &gt;= сумме строк 2404, 2407, 2409, 2411 по графе 03</t>
  </si>
  <si>
    <t>Раздел 24 строка 2404 графа 03 &gt;= сумме строк 2405, 2406 по графе 03</t>
  </si>
  <si>
    <t>Раздел 24 строка 2408 графа 03 &lt;= Раздел 24 строка 2407 графа 03</t>
  </si>
  <si>
    <t>Раздел 24 строка 2409 графа 03 &lt;= Раздел 24 строка 2403 графа 03</t>
  </si>
  <si>
    <t>Раздел 24 строка 2410 графа 03 &lt;= Раздел 24 строка 2409 графа 03</t>
  </si>
  <si>
    <t>Раздел 24 строка 2411 графа 03 &lt;= Раздел 24 строка 2403 графа 03</t>
  </si>
  <si>
    <t>Если Раздел 1 строка 101 графа 3 = "5", то Раздел 25 строка 2501 графа 3 &gt; 0</t>
  </si>
  <si>
    <t>Если Раздел 1 строка 101 графа 3 = "5", то Раздел 24 строка 2401 графа 3 &gt; 0</t>
  </si>
  <si>
    <t>Если Раздел 1 строка 101 графа 3 = "5", то Раздел 23 строка 2301 графа 3 &gt; 0</t>
  </si>
  <si>
    <t>Если Раздел 1 строка 101 графа 3 = "5", то Раздел 22 строка 2201 графа 3 &gt; 0</t>
  </si>
  <si>
    <t>Раздел 22 строка 2201 графа 04 &lt;= Раздел 22 строка 2201 графа 03</t>
  </si>
  <si>
    <t>Раздел 22 строка 2202 графа 04 &lt;= Раздел 22 строка 2202 графа 03</t>
  </si>
  <si>
    <t>Раздел 22 строка 2203 графа 04 &lt;= Раздел 22 строка 2203 графа 03</t>
  </si>
  <si>
    <t>Раздел 22 строка 2204 графа 04 &lt;= Раздел 22 строка 2204 графа 03</t>
  </si>
  <si>
    <t>Раздел 22 строка 2205 графа 04 &lt;= Раздел 22 строка 2205 графа 03</t>
  </si>
  <si>
    <t>Раздел 22 строка 2206 графа 04 &lt;= Раздел 22 строка 2206 графа 03</t>
  </si>
  <si>
    <t>Если Раздел 22 строка 2201 графа 4 &gt; 0, то Раздел 22 cтрока 2201 графа 3 &gt; 0</t>
  </si>
  <si>
    <t>Если Раздел 22 строка 2202 графа 4 &gt; 0, то Раздел 22 cтрока 2202 графа 3 &gt; 0</t>
  </si>
  <si>
    <t>Если Раздел 22 строка 2203 графа 4 &gt; 0, то Раздел 22 cтрока 2203 графа 3 &gt; 0</t>
  </si>
  <si>
    <t>Если Раздел 22 строка 2204 графа 4 &gt; 0, то Раздел 22 cтрока 2204 графа 3 &gt; 0</t>
  </si>
  <si>
    <t>Если Раздел 22 строка 2205 графа 4 &gt; 0, то Раздел 22 cтрока 2205 графа 3 &gt; 0</t>
  </si>
  <si>
    <t>Если Раздел 22 строка 2206 графа 4 &gt; 0, то Раздел 22 cтрока 2206 графа 3 &gt; 0</t>
  </si>
  <si>
    <t>Если Раздел 1 строка 101 графа 3 = "5", то Раздел 21 строка 2101 графа 3 &gt; 0</t>
  </si>
  <si>
    <t>Раздел 21 строка 2101 графа 04 &lt;= Раздел 21 строка 2101 графа 03</t>
  </si>
  <si>
    <t>Раздел 21 строка 2102 графа 04 &lt;= Раздел 21 строка 2102 графа 03</t>
  </si>
  <si>
    <t>Раздел 21 строка 2103 графа 04 &lt;= Раздел 21 строка 2103 графа 03</t>
  </si>
  <si>
    <t>Раздел 21 строка 2104 графа 04 &lt;= Раздел 21 строка 2104 графа 03</t>
  </si>
  <si>
    <t>Раздел 21 строка 2105 графа 04 &lt;= Раздел 21 строка 2105 графа 03</t>
  </si>
  <si>
    <t>Раздел 21 строка 2106 графа 04 &lt;= Раздел 21 строка 2106 графа 03</t>
  </si>
  <si>
    <t>Раздел 21 строка 2107 графа 04 &lt;= Раздел 21 строка 2107 графа 03</t>
  </si>
  <si>
    <t>Раздел 21 строка 2108 графа 04 &lt;= Раздел 21 строка 2108 графа 03</t>
  </si>
  <si>
    <t>Раздел 21 строка 2109 графа 04 &lt;= Раздел 21 строка 2109 графа 03</t>
  </si>
  <si>
    <t>Раздел 21 строка 2110 графа 04 &lt;= Раздел 21 строка 2110 графа 03</t>
  </si>
  <si>
    <t>Раздел 21 строка 2111 графа 04 &lt;= Раздел 21 строка 2111 графа 03</t>
  </si>
  <si>
    <t>Если Раздел 21 строка 2101 графа 4 &gt; 0, то Раздел 21 cтрока 2101 графа 3 &gt; 0</t>
  </si>
  <si>
    <t>Если Раздел 21 строка 2102 графа 4 &gt; 0, то Раздел 21 cтрока 2102 графа 3 &gt; 0</t>
  </si>
  <si>
    <t>Если Раздел 21 строка 2103 графа 4 &gt; 0, то Раздел 21 cтрока 2103 графа 3 &gt; 0</t>
  </si>
  <si>
    <t>Если Раздел 21 строка 2104 графа 4 &gt; 0, то Раздел 21 cтрока 2104 графа 3 &gt; 0</t>
  </si>
  <si>
    <t>Если Раздел 21 строка 2105 графа 4 &gt; 0, то Раздел 21 cтрока 2105 графа 3 &gt; 0</t>
  </si>
  <si>
    <t>Если Раздел 21 строка 2106 графа 4 &gt; 0, то Раздел 21 cтрока 2106 графа 3 &gt; 0</t>
  </si>
  <si>
    <t>Если Раздел 21 строка 2107 графа 4 &gt; 0, то Раздел 21 cтрока 2107 графа 3 &gt; 0</t>
  </si>
  <si>
    <t>Если Раздел 21 строка 2108 графа 4 &gt; 0, то Раздел 21 cтрока 2108 графа 3 &gt; 0</t>
  </si>
  <si>
    <t>Если Раздел 21 строка 2109 графа 4 &gt; 0, то Раздел 21 cтрока 2109 графа 3 &gt; 0</t>
  </si>
  <si>
    <t>Если Раздел 21 строка 2110 графа 4 &gt; 0, то Раздел 21 cтрока 2110 графа 3 &gt; 0</t>
  </si>
  <si>
    <t>Если Раздел 21 строка 2111 графа 4 &gt; 0, то Раздел 21 cтрока 2111 графа 3 &gt; 0</t>
  </si>
  <si>
    <t>Раздел 20 строка 2001 графа 03 &gt;= Раздел 20 строка 2002 графа 03 + Раздел 20 строка 2003 графа 03</t>
  </si>
  <si>
    <t>Раздел 20 строка 2001 графа 04 &gt;= Раздел 20 строка 2002 графа 04 + Раздел 20 строка 2003 графа 04</t>
  </si>
  <si>
    <t>Раздел 20 строка 2001 графа 04 &lt;= Раздел 20 строка 2001 графа 03</t>
  </si>
  <si>
    <t>Раздел 20 строка 2002 графа 04 &lt;= Раздел 20 строка 2002 графа 03</t>
  </si>
  <si>
    <t>Раздел 20 строка 2003 графа 04 &lt;= Раздел 20 строка 2003 графа 03</t>
  </si>
  <si>
    <t>Раздел 20 строка 2004 графа 04 &lt;= Раздел 20 строка 2004 графа 03</t>
  </si>
  <si>
    <t>Если Раздел 20 строка 2001 графа 4 &gt; 0, то Раздел 20 cтрока 2001 графа 3 &gt; 0</t>
  </si>
  <si>
    <t>Если Раздел 20 строка 2002 графа 4 &gt; 0, то Раздел 20 cтрока 2002 графа 3 &gt; 0</t>
  </si>
  <si>
    <t>Если Раздел 20 строка 2003 графа 4 &gt; 0, то Раздел 20 cтрока 2003 графа 3 &gt; 0</t>
  </si>
  <si>
    <t>Если Раздел 20 строка 2004 графа 4 &gt; 0, то Раздел 20 cтрока 2004 графа 3 &gt; 0</t>
  </si>
  <si>
    <t>Если Раздел 1 строка 101 графа 3 = "5", то Раздел 20 строка 2010 графа 3 &gt; 0</t>
  </si>
  <si>
    <t>Если Раздел 1 строка 101 графа 3 = "2", то Раздел 20 строка 2010 графа 3 &gt; 0</t>
  </si>
  <si>
    <t>Если Раздел 1 строка 101 графа 3 = "5", то Раздел 20 строка 2011 графа 3 &gt; 0</t>
  </si>
  <si>
    <t>Если Раздел 1 строка 101 графа 3 = "2", то Раздел 20 строка 2011 графа 3 &gt; 0</t>
  </si>
  <si>
    <t>Если Раздел 1 строка 101 графа 3 = "5", то Раздел 19 строка 1901 графа 3 &gt; 0</t>
  </si>
  <si>
    <t>Если Раздел 1 строка 101 графа 3 = "2", то Раздел 19 строка 1901 графа 3 &gt; 0</t>
  </si>
  <si>
    <t>Если Раздел 1 строка 101 графа 3 = "5", то Раздел 19 строка 1902 графа 3 &gt; 0</t>
  </si>
  <si>
    <t>Если Раздел 1 строка 101 графа 3 = "2", то Раздел 19 строка 1902 графа 3 &gt; 0</t>
  </si>
  <si>
    <t>Если Раздел 1 строка 101 графа 3 = "5", то Раздел 19 строка 1903 графа 3 &gt; 0</t>
  </si>
  <si>
    <t>Если Раздел 1 строка 101 графа 3 = "2", то Раздел 19 строка 1903 графа 3 &gt; 0</t>
  </si>
  <si>
    <t>Если Раздел 1 строка 101 графа 3 = "5", то Раздел 19 строка 1904 графа 3 &gt; 0</t>
  </si>
  <si>
    <t>Если Раздел 1 строка 101 графа 3 = "2", то Раздел 19 строка 1904 графа 3 &gt; 0</t>
  </si>
  <si>
    <t>Если Раздел 1 строка 101 графа 3 = "5", то Раздел 19 строка 1905 графа 3 &gt; 0</t>
  </si>
  <si>
    <t>Если Раздел 1 строка 101 графа 3 = "2", то Раздел 19 строка 1905 графа 3 &gt; 0</t>
  </si>
  <si>
    <t>Если Раздел 1 строка 101 графа 3 = "5", то Раздел 19 строка 1906 графа 3 &gt; 0</t>
  </si>
  <si>
    <t>Если Раздел 1 строка 101 графа 3 = "2", то Раздел 19 строка 1906 графа 3 &gt; 0</t>
  </si>
  <si>
    <t>Если Раздел 1 строка 101 графа 3 = "5", то Раздел 19 строка 1907 графа 3 &gt; 0</t>
  </si>
  <si>
    <t>Если Раздел 1 строка 101 графа 3 = "2", то Раздел 19 строка 1907 графа 3 &gt; 0</t>
  </si>
  <si>
    <t>Если Раздел 1 строка 101 графа 3 = "5", то Раздел 19 строка 1908 графа 3 &gt; 0</t>
  </si>
  <si>
    <t>Если Раздел 1 строка 101 графа 3 = "2", то Раздел 19 строка 1908 графа 3 &gt; 0</t>
  </si>
  <si>
    <t>Если Раздел 1 строка 101 графа 3 = "5", то Раздел 18 строка 1801 графа 3 &gt; 0</t>
  </si>
  <si>
    <t>Если Раздел 1 строка 101 графа 3 = "2", то Раздел 18 строка 1801 графа 3 &gt; 0</t>
  </si>
  <si>
    <t>Если Раздел 1 строка 101 графа 3 = "5", то Раздел 18 строка 1802 графа 3 &gt; 0</t>
  </si>
  <si>
    <t>Если Раздел 1 строка 101 графа 3 = "2", то Раздел 18 строка 1802 графа 3 &gt; 0</t>
  </si>
  <si>
    <t>Если Раздел 1 строка 101 графа 3 = "5", то Раздел 18 строка 1803 графа 3 &gt; 0</t>
  </si>
  <si>
    <t>Если Раздел 1 строка 101 графа 3 = "2", то Раздел 18 строка 1803 графа 3 &gt; 0</t>
  </si>
  <si>
    <t>Если Раздел 1 строка 101 графа 3 = "5", то Раздел 18 строка 1804 графа 3 &gt; 0</t>
  </si>
  <si>
    <t>Если Раздел 1 строка 101 графа 3 = "2", то Раздел 18 строка 1804 графа 3 &gt; 0</t>
  </si>
  <si>
    <t>Если Раздел 1 строка 101 графа 3 = "5", то Раздел 18 строка 1805 графа 3 &gt; 0</t>
  </si>
  <si>
    <t>Если Раздел 1 строка 101 графа 3 = "2", то Раздел 18 строка 1805 графа 3 &gt; 0</t>
  </si>
  <si>
    <t>Если Раздел 1 строка 101 графа 3 = "5", то Раздел 18 строка 1806 графа 3 &gt; 0</t>
  </si>
  <si>
    <t>Если Раздел 1 строка 101 графа 3 = "2", то Раздел 18 строка 1806 графа 3 &gt; 0</t>
  </si>
  <si>
    <t>Если Раздел 1 строка 101 графа 3 = "5", то Раздел 18 строка 1807 графа 3 &gt; 0</t>
  </si>
  <si>
    <t>Если Раздел 1 строка 101 графа 3 = "2", то Раздел 18 строка 1807 графа 3 &gt; 0</t>
  </si>
  <si>
    <t>Если Раздел 1 строка 101 графа 3 = "5", то Раздел 18 строка 1808 графа 3 &gt; 0</t>
  </si>
  <si>
    <t>Если Раздел 1 строка 101 графа 3 = "2", то Раздел 18 строка 1808 графа 3 &gt; 0</t>
  </si>
  <si>
    <t>Если Раздел 1 строка 101 графа 3 = "5", то Раздел 18 строка 1809 графа 3 &gt; 0</t>
  </si>
  <si>
    <t>Если Раздел 1 строка 101 графа 3 = "2", то Раздел 18 строка 1809 графа 3 &gt; 0</t>
  </si>
  <si>
    <t>Если Раздел 1 строка 101 графа 3 = "5", то Раздел 18 строка 1810 графа 3 &gt; 0</t>
  </si>
  <si>
    <t>Если Раздел 1 строка 101 графа 3 = "2", то Раздел 18 строка 1810 графа 3 &gt; 0</t>
  </si>
  <si>
    <t>Если Раздел 1 строка 101 графа 3 = "5", то Раздел 18 строка 1811 графа 3 &gt; 0</t>
  </si>
  <si>
    <t>Если Раздел 1 строка 101 графа 3 = "2", то Раздел 18 строка 1811 графа 3 &gt; 0</t>
  </si>
  <si>
    <t>Если Раздел 1 строка 101 графа 3 = "5", то Раздел 17 строка 1701 графа 3 &gt; 0</t>
  </si>
  <si>
    <t>Если Раздел 1 строка 101 графа 3 = "2", то Раздел 17 строка 1701 графа 3 &gt; 0</t>
  </si>
  <si>
    <t>Раздел 17 строка 1702 графа 03 &lt;= Раздел 17 строка 1701 графа 03</t>
  </si>
  <si>
    <t>Раздел 17 строка 1702 графа 04 &lt;= Раздел 17 строка 1701 графа 04</t>
  </si>
  <si>
    <t>Раздел 17 строка 1702 графа 05 &lt;= Раздел 17 строка 1701 графа 05</t>
  </si>
  <si>
    <t>Раздел 17 строка 1702 графа 06 &lt;= Раздел 17 строка 1701 графа 06</t>
  </si>
  <si>
    <t>Раздел 17 строка 1702 графа 07 &lt;= Раздел 17 строка 1701 графа 07</t>
  </si>
  <si>
    <t>Раздел 17 строка 1702 графа 08 &lt;= Раздел 17 строка 1701 графа 08</t>
  </si>
  <si>
    <t>Если Раздел 1 строка 101 графа 3 = "5", то Раздел 16 строка 1601 графа 3 &gt; 0</t>
  </si>
  <si>
    <t>Если Раздел 1 строка 101 графа 3 = "2", то Раздел 16 строка 1601 графа 3 &gt; 0</t>
  </si>
  <si>
    <t>Если Раздел 1 строка 101 графа 3 = "5", то Раздел 16 строка 1602 графа 3 &gt; 0</t>
  </si>
  <si>
    <t>Если Раздел 1 строка 101 графа 3 = "2", то Раздел 16 строка 1602 графа 3 &gt; 0</t>
  </si>
  <si>
    <t>Если Раздел 1 строка 101 графа 3 = "5", то Раздел 16 строка 1603 графа 3 &gt; 0</t>
  </si>
  <si>
    <t>Если Раздел 1 строка 101 графа 3 = "2", то Раздел 16 строка 1603 графа 3 &gt; 0</t>
  </si>
  <si>
    <t>Если Раздел 1 строка 101 графа 3 = "5", то Раздел 16 строка 1604 графа 3 &gt; 0</t>
  </si>
  <si>
    <t>Если Раздел 1 строка 101 графа 3 = "2", то Раздел 16 строка 1604 графа 3 &gt; 0</t>
  </si>
  <si>
    <t>Если Раздел 1 строка 101 графа 3 = "5", то Раздел 16 строка 1605 графа 3 &gt; 0</t>
  </si>
  <si>
    <t>Если Раздел 1 строка 101 графа 3 = "2", то Раздел 16 строка 1605 графа 3 &gt; 0</t>
  </si>
  <si>
    <t>Если Раздел 1 строка 101 графа 3 = "5", то Раздел 16 строка 1606 графа 3 &gt; 0</t>
  </si>
  <si>
    <t>Если Раздел 1 строка 101 графа 3 = "2", то Раздел 16 строка 1606 графа 3 &gt; 0</t>
  </si>
  <si>
    <t>Если Раздел 1 строка 101 графа 3 = "5", то Раздел 16 строка 1607 графа 3 &gt; 0</t>
  </si>
  <si>
    <t>Если Раздел 1 строка 101 графа 3 = "2", то Раздел 16 строка 1607 графа 3 &gt; 0</t>
  </si>
  <si>
    <t>Если Раздел 1 строка 101 графа 3 = "5", то Раздел 16 строка 1608 графа 3 &gt; 0</t>
  </si>
  <si>
    <t>Если Раздел 1 строка 101 графа 3 = "2", то Раздел 16 строка 1608 графа 3 &gt; 0</t>
  </si>
  <si>
    <t>Если Раздел 1 строка 101 графа 3 = "5", то Раздел 16 строка 1609 графа 3 &gt; 0</t>
  </si>
  <si>
    <t>Если Раздел 1 строка 101 графа 3 = "2", то Раздел 16 строка 1609 графа 3 &gt; 0</t>
  </si>
  <si>
    <t>Если Раздел 1 строка 101 графа 3 = "5", то Раздел 16 строка 1610 графа 3 &gt; 0</t>
  </si>
  <si>
    <t>Если Раздел 1 строка 101 графа 3 = "2", то Раздел 16 строка 1610 графа 3 &gt; 0</t>
  </si>
  <si>
    <t>Если Раздел 1 строка 101 графа 3 = "5", то Раздел 16 строка 1611 графа 3 &gt; 0</t>
  </si>
  <si>
    <t>Если Раздел 1 строка 101 графа 3 = "2", то Раздел 16 строка 1611 графа 3 &gt; 0</t>
  </si>
  <si>
    <t>Если Раздел 1 строка 101 графа 3 = "5", то Раздел 16 строка 1612 графа 3 &gt; 0</t>
  </si>
  <si>
    <t>Если Раздел 1 строка 101 графа 3 = "2", то Раздел 16 строка 1612 графа 3 &gt; 0</t>
  </si>
  <si>
    <t>Если Раздел 1 строка 101 графа 3 = "5", то Раздел 16 строка 1613 графа 3 &gt; 0</t>
  </si>
  <si>
    <t>Если Раздел 1 строка 101 графа 3 = "2", то Раздел 16 строка 1613 графа 3 &gt; 0</t>
  </si>
  <si>
    <t>Если Раздел 1 строка 101 графа 3 = "5", то Раздел 16 строка 1614 графа 3 &gt; 0</t>
  </si>
  <si>
    <t>Если Раздел 1 строка 101 графа 3 = "2", то Раздел 16 строка 1614 графа 3 &gt; 0</t>
  </si>
  <si>
    <t>Если Раздел 1 строка 101 графа 3 = "5", то Раздел 16 строка 1615 графа 3 &gt; 0</t>
  </si>
  <si>
    <t>Если Раздел 1 строка 101 графа 3 = "2", то Раздел 16 строка 1615 графа 3 &gt; 0</t>
  </si>
  <si>
    <t>Если Раздел 1 строка 101 графа 3 = "5", то Раздел 16 строка 1616 графа 3 &gt; 0</t>
  </si>
  <si>
    <t>Если Раздел 1 строка 101 графа 3 = "2", то Раздел 16 строка 1616 графа 3 &gt; 0</t>
  </si>
  <si>
    <t>Если Раздел 1 строка 101 графа 3 = "5", то Раздел 16 строка 1617 графа 3 &gt; 0</t>
  </si>
  <si>
    <t>Если Раздел 1 строка 101 графа 3 = "2", то Раздел 16 строка 1617 графа 3 &gt; 0</t>
  </si>
  <si>
    <t>Если Раздел 1 строка 101 графа 3 = "5", то Раздел 16 строка 1618 графа 3 &gt; 0</t>
  </si>
  <si>
    <t>Если Раздел 1 строка 101 графа 3 = "2", то Раздел 16 строка 1618 графа 3 &gt; 0</t>
  </si>
  <si>
    <t>Если Раздел 1 строка 101 графа 3 = "5", то Раздел 16 строка 1619 графа 3 &gt; 0</t>
  </si>
  <si>
    <t>Если Раздел 1 строка 101 графа 3 = "2", то Раздел 16 строка 1619 графа 3 &gt; 0</t>
  </si>
  <si>
    <t>Если Раздел 1 строка 101 графа 3 = "5", то Раздел 16 строка 1620 графа 3 &gt; 0</t>
  </si>
  <si>
    <t>Если Раздел 1 строка 101 графа 3 = "2", то Раздел 16 строка 1620 графа 3 &gt; 0</t>
  </si>
  <si>
    <t>Если Раздел 1 строка 101 графа 3 = "5", то Раздел 16 строка 1621 графа 3 &gt; 0</t>
  </si>
  <si>
    <t>Если Раздел 1 строка 101 графа 3 = "2", то Раздел 16 строка 1621 графа 3 &gt; 0</t>
  </si>
  <si>
    <t>Значение "1" указывается только в одной из граф 3-10 Раздела 15 по Зданию 1</t>
  </si>
  <si>
    <t>Значение "1" указывается только в одной из граф 3-10 Раздела 15 по Зданию 2</t>
  </si>
  <si>
    <t>Если Раздел 1 строка 101 графа 3 = "5", то Раздел 15 строка 1501 графа 3 &gt; 0</t>
  </si>
  <si>
    <t>Если Раздел 1 строка 101 графа 3 = "5", то Раздел 15 строка 1501 графа 4 &gt; 0</t>
  </si>
  <si>
    <t>Если Раздел 1 строка 101 графа 3 = "5", то Раздел 15 строка 1501 графа 5 &gt; 0</t>
  </si>
  <si>
    <t>Если Раздел 1 строка 101 графа 3 = "5", то Раздел 15 строка 1501 графа 6 &gt; 0</t>
  </si>
  <si>
    <t>Если Раздел 1 строка 101 графа 3 = "5", то Раздел 15 строка 1501 графа 7 &gt; 0</t>
  </si>
  <si>
    <t>Если Раздел 1 строка 101 графа 3 = "5", то Раздел 15 строка 1501 графа 8 &gt; 0</t>
  </si>
  <si>
    <t>Если Раздел 1 строка 101 графа 3 = "5", то Раздел 15 строка 1501 графа 9 &gt; 0</t>
  </si>
  <si>
    <t>Если Раздел 1 строка 101 графа 3 = "5", то Раздел 15 строка 1501 графа 10 &gt; 0</t>
  </si>
  <si>
    <t>Если Раздел 1 строка 101 графа 3 = "2", то Раздел 15 строка 1501 графа 3 &gt; 0</t>
  </si>
  <si>
    <t>Если Раздел 1 строка 101 графа 3 = "2", то Раздел 15 строка 1501 графа 4 &gt; 0</t>
  </si>
  <si>
    <t>Если Раздел 1 строка 101 графа 3 = "2", то Раздел 15 строка 1501 графа 5 &gt; 0</t>
  </si>
  <si>
    <t>Если Раздел 1 строка 101 графа 3 = "2", то Раздел 15 строка 1501 графа 6 &gt; 0</t>
  </si>
  <si>
    <t>Если Раздел 1 строка 101 графа 3 = "2", то Раздел 15 строка 1501 графа 7 &gt; 0</t>
  </si>
  <si>
    <t>Если Раздел 1 строка 101 графа 3 = "2", то Раздел 15 строка 1501 графа 8 &gt; 0</t>
  </si>
  <si>
    <t>Если Раздел 1 строка 101 графа 3 = "2", то Раздел 15 строка 1501 графа 9 &gt; 0</t>
  </si>
  <si>
    <t>Если Раздел 1 строка 101 графа 3 = "2", то Раздел 15 строка 1501 графа 10 &gt; 0</t>
  </si>
  <si>
    <t>Если Раздел 1 строка 101 графа 3 = "5", то Раздел 14 строка 1401 графа 3 &gt; 0</t>
  </si>
  <si>
    <t>Если Раздел 1 строка 101 графа 3 = "2", то Раздел 14 строка 1401 графа 3 &gt; 0</t>
  </si>
  <si>
    <t>Раздел 14 строка 1401 графа 04 &lt;= Раздел 14 строка 1401 графа 03</t>
  </si>
  <si>
    <t>Раздел 14 строка 1401 графа 05 &lt;= Раздел 14 строка 1401 графа 03</t>
  </si>
  <si>
    <t>Раздел 14 строка 1401 графа 06 &lt;= Раздел 14 строка 1401 графа 03</t>
  </si>
  <si>
    <t>Раздел 14 строка 1401 графа 07 &lt;= Раздел 14 строка 1401 графа 03</t>
  </si>
  <si>
    <t>Раздел 14 строка 1401 графа 08 &lt;= Раздел 14 строка 1401 графа 03</t>
  </si>
  <si>
    <t>Раздел 14 строка 1401 графа 09 &lt;= Раздел 14 строка 1401 графа 03</t>
  </si>
  <si>
    <t>Раздел 14 строка 1401 графа 10 &lt;= Раздел 14 строка 1401 графа 03</t>
  </si>
  <si>
    <t>Раздел 14 строка 1401 графа 11 &lt;= Раздел 14 строка 1401 графа 03</t>
  </si>
  <si>
    <t>Раздел 14 строка 1401 графа 12 &lt;= Раздел 14 строка 1401 графа 03</t>
  </si>
  <si>
    <t>Раздел 14 строка 1401 графа 13 &lt;= Раздел 14 строка 1401 графа 03</t>
  </si>
  <si>
    <t>Раздел 14 строка 1401 графа 14 &lt;= Раздел 14 строка 1401 графа 03</t>
  </si>
  <si>
    <t>Раздел 14 строка 1401 графа 15 &lt;= Раздел 14 строка 1401 графа 03</t>
  </si>
  <si>
    <t>Раздел 14 строка 1401 сумма граф 16-23 &lt;= Раздел 14 строка 1401 графа 03</t>
  </si>
  <si>
    <t>Раздел 14 строка 1402 графа 04 &lt;= Раздел 14 строка 1402 графа 03</t>
  </si>
  <si>
    <t>Раздел 14 строка 1402 графа 05 &lt;= Раздел 14 строка 1402 графа 03</t>
  </si>
  <si>
    <t>Раздел 14 строка 1402 графа 06 &lt;= Раздел 14 строка 1402 графа 03</t>
  </si>
  <si>
    <t>Раздел 14 строка 1402 графа 07 &lt;= Раздел 14 строка 1402 графа 03</t>
  </si>
  <si>
    <t>Раздел 14 строка 1402 графа 08 &lt;= Раздел 14 строка 1402 графа 03</t>
  </si>
  <si>
    <t>Раздел 14 строка 1402 графа 09 &lt;= Раздел 14 строка 1402 графа 03</t>
  </si>
  <si>
    <t>Раздел 14 строка 1402 графа 10 &lt;= Раздел 14 строка 1402 графа 03</t>
  </si>
  <si>
    <t>Раздел 14 строка 1402 графа 11 &lt;= Раздел 14 строка 1402 графа 03</t>
  </si>
  <si>
    <t>Раздел 14 строка 1402 графа 12 &lt;= Раздел 14 строка 1402 графа 03</t>
  </si>
  <si>
    <t>Раздел 14 строка 1402 графа 13 &lt;= Раздел 14 строка 1402 графа 03</t>
  </si>
  <si>
    <t>Раздел 14 строка 1402 графа 14 &lt;= Раздел 14 строка 1402 графа 03</t>
  </si>
  <si>
    <t>Раздел 14 строка 1402 графа 15 &lt;= Раздел 14 строка 1402 графа 03</t>
  </si>
  <si>
    <t>Раздел 14 строка 1402 сумма граф 16-23 &lt;= Раздел 14 строка 1402 графа 03</t>
  </si>
  <si>
    <t>Раздел 13 строка 1301 графа 04 &lt;= Раздел 13 строка 1301 графа 03</t>
  </si>
  <si>
    <t>Раздел 13 строка 1302 графа 04 &lt;= Раздел 13 строка 1302 графа 03</t>
  </si>
  <si>
    <t>Раздел 13 строка 1303 графа 04 &lt;= Раздел 13 строка 1303 графа 03</t>
  </si>
  <si>
    <t>Раздел 13 строка 1304 графа 04 &lt;= Раздел 13 строка 1304 графа 03</t>
  </si>
  <si>
    <t>Раздел 13 строка 1305 графа 04 &lt;= Раздел 13 строка 1305 графа 03</t>
  </si>
  <si>
    <t>Раздел 13 строка 1306 графа 04 &lt;= Раздел 13 строка 1306 графа 03</t>
  </si>
  <si>
    <t>Раздел 13 строка 1307 графа 04 &lt;= Раздел 13 строка 1307 графа 03</t>
  </si>
  <si>
    <t>Раздел 13 строка 1308 графа 04 &lt;= Раздел 13 строка 1308 графа 03</t>
  </si>
  <si>
    <t>Раздел 13 строка 1309 графа 04 &lt;= Раздел 13 строка 1309 графа 03</t>
  </si>
  <si>
    <t>Раздел 13 строка 1310 графа 04 &lt;= Раздел 13 строка 1310 графа 03</t>
  </si>
  <si>
    <t>Раздел 13 строка 1311 графа 04 &lt;= Раздел 13 строка 1311 графа 03</t>
  </si>
  <si>
    <t>Раздел 13 строка 1312 графа 04 &lt;= Раздел 13 строка 1312 графа 03</t>
  </si>
  <si>
    <t>Раздел 13 строка 1313 графа 04 &lt;= Раздел 13 строка 1313 графа 03</t>
  </si>
  <si>
    <t>Раздел 13 строка 1314 графа 04 &lt;= Раздел 13 строка 1314 графа 03</t>
  </si>
  <si>
    <t>Раздел 13 строка 1315 графа 04 &lt;= Раздел 13 строка 1315 графа 03</t>
  </si>
  <si>
    <t>Раздел 13 строка 1316 графа 04 &lt;= Раздел 13 строка 1316 графа 03</t>
  </si>
  <si>
    <t>Раздел 13 строка 1317 графа 04 &lt;= Раздел 13 строка 1317 графа 03</t>
  </si>
  <si>
    <t>Раздел 13 строка 1318 графа 04 &lt;= Раздел 13 строка 1318 графа 03</t>
  </si>
  <si>
    <t>Раздел 13 строка 1319 графа 04 &lt;= Раздел 13 строка 1319 графа 03</t>
  </si>
  <si>
    <t>Раздел 13 строка 1320 графа 04 &lt;= Раздел 13 строка 1320 графа 03</t>
  </si>
  <si>
    <t>Раздел 13 строка 1321 графа 04 &lt;= Раздел 13 строка 1321 графа 03</t>
  </si>
  <si>
    <t>Раздел 13 строка 1322 графа 04 &lt;= Раздел 13 строка 1322 графа 03</t>
  </si>
  <si>
    <t>Раздел 13 строка 1301 графа 05 &lt;= Раздел 13 строка 1301 графа 04</t>
  </si>
  <si>
    <t>Раздел 13 строка 1302 графа 05 &lt;= Раздел 13 строка 1302 графа 04</t>
  </si>
  <si>
    <t>Раздел 13 строка 1303 графа 05 &lt;= Раздел 13 строка 1303 графа 04</t>
  </si>
  <si>
    <t>Раздел 13 строка 1304 графа 05 &lt;= Раздел 13 строка 1304 графа 04</t>
  </si>
  <si>
    <t>Раздел 13 строка 1305 графа 05 &lt;= Раздел 13 строка 1305 графа 04</t>
  </si>
  <si>
    <t>Раздел 13 строка 1306 графа 05 &lt;= Раздел 13 строка 1306 графа 04</t>
  </si>
  <si>
    <t>Раздел 13 строка 1307 графа 05 &lt;= Раздел 13 строка 1307 графа 04</t>
  </si>
  <si>
    <t>Раздел 13 строка 1308 графа 05 &lt;= Раздел 13 строка 1308 графа 04</t>
  </si>
  <si>
    <t>Раздел 13 строка 1309 графа 05 &lt;= Раздел 13 строка 1309 графа 04</t>
  </si>
  <si>
    <t>Раздел 13 строка 1310 графа 05 &lt;= Раздел 13 строка 1310 графа 04</t>
  </si>
  <si>
    <t>Раздел 13 строка 1311 графа 05 &lt;= Раздел 13 строка 1311 графа 04</t>
  </si>
  <si>
    <t>Раздел 13 строка 1312 графа 05 &lt;= Раздел 13 строка 1312 графа 04</t>
  </si>
  <si>
    <t>Раздел 13 строка 1313 графа 05 &lt;= Раздел 13 строка 1313 графа 04</t>
  </si>
  <si>
    <t>Раздел 13 строка 1314 графа 05 &lt;= Раздел 13 строка 1314 графа 04</t>
  </si>
  <si>
    <t>Раздел 13 строка 1315 графа 05 &lt;= Раздел 13 строка 1315 графа 04</t>
  </si>
  <si>
    <t>Раздел 13 строка 1316 графа 05 &lt;= Раздел 13 строка 1316 графа 04</t>
  </si>
  <si>
    <t>Раздел 13 строка 1317 графа 05 &lt;= Раздел 13 строка 1317 графа 04</t>
  </si>
  <si>
    <t>Раздел 13 строка 1318 графа 05 &lt;= Раздел 13 строка 1318 графа 04</t>
  </si>
  <si>
    <t>Раздел 13 строка 1319 графа 05 &lt;= Раздел 13 строка 1319 графа 04</t>
  </si>
  <si>
    <t>Раздел 13 строка 1320 графа 05 &lt;= Раздел 13 строка 1320 графа 04</t>
  </si>
  <si>
    <t>Раздел 13 строка 1321 графа 05 &lt;= Раздел 13 строка 1321 графа 04</t>
  </si>
  <si>
    <t>Раздел 13 строка 1322 графа 05 &lt;= Раздел 13 строка 1322 графа 04</t>
  </si>
  <si>
    <t>Раздел 13 строка 1301 графа 08 + графа 09 &lt;= Раздел 13 строка 1301 графа 07</t>
  </si>
  <si>
    <t>Раздел 13 строка 1302 графа 08 + графа 09 &lt;= Раздел 13 строка 1302 графа 07</t>
  </si>
  <si>
    <t>Раздел 13 строка 1303 графа 08 + графа 09 &lt;= Раздел 13 строка 1303 графа 07</t>
  </si>
  <si>
    <t>Раздел 13 строка 1304 графа 08 + графа 09 &lt;= Раздел 13 строка 1304 графа 07</t>
  </si>
  <si>
    <t>Раздел 13 строка 1305 графа 08 + графа 09 &lt;= Раздел 13 строка 1305 графа 07</t>
  </si>
  <si>
    <t>Раздел 13 строка 1306 графа 08 + графа 09 &lt;= Раздел 13 строка 1306 графа 07</t>
  </si>
  <si>
    <t>Раздел 13 строка 1307 графа 08 + графа 09 &lt;= Раздел 13 строка 1307 графа 07</t>
  </si>
  <si>
    <t>Раздел 13 строка 1308 графа 08 + графа 09 &lt;= Раздел 13 строка 1308 графа 07</t>
  </si>
  <si>
    <t>Раздел 13 строка 1309 графа 08 + графа 09 &lt;= Раздел 13 строка 1309 графа 07</t>
  </si>
  <si>
    <t>Раздел 13 строка 1310 графа 08 + графа 09 &lt;= Раздел 13 строка 1310 графа 07</t>
  </si>
  <si>
    <t>Раздел 13 строка 1311 графа 08 + графа 09 &lt;= Раздел 13 строка 1311 графа 07</t>
  </si>
  <si>
    <t>Раздел 13 строка 1312 графа 08 + графа 09 &lt;= Раздел 13 строка 1312 графа 07</t>
  </si>
  <si>
    <t>Раздел 13 строка 1313 графа 08 + графа 09 &lt;= Раздел 13 строка 1313 графа 07</t>
  </si>
  <si>
    <t>Раздел 13 строка 1314 графа 08 + графа 09 &lt;= Раздел 13 строка 1314 графа 07</t>
  </si>
  <si>
    <t>Раздел 13 строка 1315 графа 08 + графа 09 &lt;= Раздел 13 строка 1315 графа 07</t>
  </si>
  <si>
    <t>Раздел 13 строка 1316 графа 08 + графа 09 &lt;= Раздел 13 строка 1316 графа 07</t>
  </si>
  <si>
    <t>Раздел 13 строка 1317 графа 08 + графа 09 &lt;= Раздел 13 строка 1317 графа 07</t>
  </si>
  <si>
    <t>Раздел 13 строка 1318 графа 08 + графа 09 &lt;= Раздел 13 строка 1318 графа 07</t>
  </si>
  <si>
    <t>Раздел 13 строка 1319 графа 08 + графа 09 &lt;= Раздел 13 строка 1319 графа 07</t>
  </si>
  <si>
    <t>Раздел 13 строка 1320 графа 08 + графа 09 &lt;= Раздел 13 строка 1320 графа 07</t>
  </si>
  <si>
    <t>Раздел 13 строка 1321 графа 08 + графа 09 &lt;= Раздел 13 строка 1321 графа 07</t>
  </si>
  <si>
    <t>Раздел 13 строка 1322 графа 08 + графа 09 &lt;= Раздел 13 строка 1322 графа 07</t>
  </si>
  <si>
    <t>Раздел 13 строка 1301 графа 11 &lt;= Раздел 13 строка 1301 графа 10</t>
  </si>
  <si>
    <t>Раздел 13 строка 1302 графа 11 &lt;= Раздел 13 строка 1302 графа 10</t>
  </si>
  <si>
    <t>Раздел 13 строка 1303 графа 11 &lt;= Раздел 13 строка 1303 графа 10</t>
  </si>
  <si>
    <t>Раздел 13 строка 1304 графа 11 &lt;= Раздел 13 строка 1304 графа 10</t>
  </si>
  <si>
    <t>Раздел 13 строка 1305 графа 11 &lt;= Раздел 13 строка 1305 графа 10</t>
  </si>
  <si>
    <t>Раздел 13 строка 1306 графа 11 &lt;= Раздел 13 строка 1306 графа 10</t>
  </si>
  <si>
    <t>Раздел 13 строка 1307 графа 11 &lt;= Раздел 13 строка 1307 графа 10</t>
  </si>
  <si>
    <t>Раздел 13 строка 1308 графа 11 &lt;= Раздел 13 строка 1308 графа 10</t>
  </si>
  <si>
    <t>Раздел 13 строка 1309 графа 11 &lt;= Раздел 13 строка 1309 графа 10</t>
  </si>
  <si>
    <t>Раздел 13 строка 1310 графа 11 &lt;= Раздел 13 строка 1310 графа 10</t>
  </si>
  <si>
    <t>Раздел 13 строка 1311 графа 11 &lt;= Раздел 13 строка 1311 графа 10</t>
  </si>
  <si>
    <t>Раздел 13 строка 1312 графа 11 &lt;= Раздел 13 строка 1312 графа 10</t>
  </si>
  <si>
    <t>Раздел 13 строка 1313 графа 11 &lt;= Раздел 13 строка 1313 графа 10</t>
  </si>
  <si>
    <t>Раздел 13 строка 1314 графа 11 &lt;= Раздел 13 строка 1314 графа 10</t>
  </si>
  <si>
    <t>Раздел 13 строка 1315 графа 11 &lt;= Раздел 13 строка 1315 графа 10</t>
  </si>
  <si>
    <t>Раздел 13 строка 1316 графа 11 &lt;= Раздел 13 строка 1316 графа 10</t>
  </si>
  <si>
    <t>Раздел 13 строка 1317 графа 11 &lt;= Раздел 13 строка 1317 графа 10</t>
  </si>
  <si>
    <t>Раздел 13 строка 1318 графа 11 &lt;= Раздел 13 строка 1318 графа 10</t>
  </si>
  <si>
    <t>Раздел 13 строка 1319 графа 11 &lt;= Раздел 13 строка 1319 графа 10</t>
  </si>
  <si>
    <t>Раздел 13 строка 1320 графа 11 &lt;= Раздел 13 строка 1320 графа 10</t>
  </si>
  <si>
    <t>Раздел 13 строка 1321 графа 11 &lt;= Раздел 13 строка 1321 графа 10</t>
  </si>
  <si>
    <t>Раздел 13 строка 1322 графа 11 &lt;= Раздел 13 строка 1322 графа 10</t>
  </si>
  <si>
    <t>Раздел 12 строка 1201 графа 04 &lt;= Раздел 12 строка 1201 графа 03</t>
  </si>
  <si>
    <t>Раздел 12 строка 1202 графа 04 &lt;= Раздел 12 строка 1202 графа 03</t>
  </si>
  <si>
    <t>Раздел 12 строка 1203 графа 04 &lt;= Раздел 12 строка 1203 графа 03</t>
  </si>
  <si>
    <t>Раздел 12 строка 1204 графа 04 &lt;= Раздел 12 строка 1204 графа 03</t>
  </si>
  <si>
    <t>Раздел 12 строка 1205 графа 04 &lt;= Раздел 12 строка 1205 графа 03</t>
  </si>
  <si>
    <t>Раздел 12 строка 1206 графа 04 &lt;= Раздел 12 строка 1206 графа 03</t>
  </si>
  <si>
    <t>Раздел 12 строка 1207 графа 04 &lt;= Раздел 12 строка 1207 графа 03</t>
  </si>
  <si>
    <t>Раздел 12 строка 1208 графа 04 &lt;= Раздел 12 строка 1208 графа 03</t>
  </si>
  <si>
    <t>Раздел 12 строка 1209 графа 04 &lt;= Раздел 12 строка 1209 графа 03</t>
  </si>
  <si>
    <t>Раздел 12 строка 1210 графа 04 &lt;= Раздел 12 строка 1210 графа 03</t>
  </si>
  <si>
    <t>Раздел 12 строка 1211 графа 04 &lt;= Раздел 12 строка 1211 графа 03</t>
  </si>
  <si>
    <t>Раздел 12 строка 1212 графа 04 &lt;= Раздел 12 строка 1212 графа 03</t>
  </si>
  <si>
    <t>Раздел 12 строка 1213 графа 04 &lt;= Раздел 12 строка 1213 графа 03</t>
  </si>
  <si>
    <t>Раздел 12 строка 1214 графа 04 &lt;= Раздел 12 строка 1214 графа 03</t>
  </si>
  <si>
    <t>Раздел 12 строка 1215 графа 04 &lt;= Раздел 12 строка 1215 графа 03</t>
  </si>
  <si>
    <t>Раздел 12 строка 1216 графа 04 &lt;= Раздел 12 строка 1216 графа 03</t>
  </si>
  <si>
    <t>Раздел 12 строка 1217 графа 04 &lt;= Раздел 12 строка 1217 графа 03</t>
  </si>
  <si>
    <t>Раздел 12 строка 1218 графа 04 &lt;= Раздел 12 строка 1218 графа 03</t>
  </si>
  <si>
    <t>Раздел 12 строка 1219 графа 04 &lt;= Раздел 12 строка 1219 графа 03</t>
  </si>
  <si>
    <t>Раздел 12 строка 1220 графа 04 &lt;= Раздел 12 строка 1220 графа 03</t>
  </si>
  <si>
    <t>Раздел 12 строка 1221 графа 04 &lt;= Раздел 12 строка 1221 графа 03</t>
  </si>
  <si>
    <t>Раздел 11 строка 1101 графа 03 = Раздел 10 строка 1001 графа 03</t>
  </si>
  <si>
    <t>Раздел 11 строка 1101 графа 03 = Раздел 9 строка 901 графа 03</t>
  </si>
  <si>
    <t>Раздел 11 строка 1103 + строка 1104 + строка 1105 графа 03 &lt;= Раздел 11 строка 1102 графа 03</t>
  </si>
  <si>
    <t>Раздел 11 строка 1103 + строка 1104 + строка 1105 графа 04 &lt;= Раздел 11 строка 1102 графа 04</t>
  </si>
  <si>
    <t>Раздел 11 строка 1103 + строка 1104 + строка 1105 графа 05 &lt;= Раздел 11 строка 1102 графа 05</t>
  </si>
  <si>
    <t>Раздел 11 строка 1103 + строка 1104 + строка 1105 графа 06 &lt;= Раздел 11 строка 1102 графа 06</t>
  </si>
  <si>
    <t>Раздел 11 строка 1103 + строка 1104 + строка 1105 графа 07 &lt;= Раздел 11 строка 1102 графа 07</t>
  </si>
  <si>
    <t>Раздел 11 строка 1103 + строка 1104 + строка 1105 графа 08 &lt;= Раздел 11 строка 1102 графа 08</t>
  </si>
  <si>
    <t>Раздел 11 строка 1103 + строка 1104 + строка 1105 графа 09 &lt;= Раздел 11 строка 1102 графа 09</t>
  </si>
  <si>
    <t>Раздел 11 строка 1103 + строка 1104 + строка 1105 графа 10 &lt;= Раздел 11 строка 1102 графа 10</t>
  </si>
  <si>
    <t>Раздел 11 строка 1103 + строка 1104 + строка 1105 графа 11 &lt;= Раздел 11 строка 1102 графа 11</t>
  </si>
  <si>
    <t>Раздел 11 строка 1103 + строка 1104 + строка 1105 графа 12 &lt;= Раздел 11 строка 1102 графа 12</t>
  </si>
  <si>
    <t>Раздел 11 строка 1103 + строка 1104 + строка 1105 графа 13 &lt;= Раздел 11 строка 1102 графа 13</t>
  </si>
  <si>
    <t>Раздел 11 строка 1103 + строка 1104 + строка 1105 графа 14 &lt;= Раздел 11 строка 1102 графа 14</t>
  </si>
  <si>
    <t>Раздел 11 строка 1103 + строка 1104 + строка 1105 графа 15 &lt;= Раздел 11 строка 1102 графа 15</t>
  </si>
  <si>
    <t>Раздел 11 строка 1103 + строка 1104 + строка 1105 графа 16 &lt;= Раздел 11 строка 1102 графа 16</t>
  </si>
  <si>
    <t>Раздел 11 строка 1120 + строка 1121 графа 03 &lt;= Раздел 11 строка 1119 графа 03</t>
  </si>
  <si>
    <t>Раздел 11 строка 1120 + строка 1121 графа 04 &lt;= Раздел 11 строка 1119 графа 04</t>
  </si>
  <si>
    <t>Раздел 11 строка 1120 + строка 1121 графа 05 &lt;= Раздел 11 строка 1119 графа 05</t>
  </si>
  <si>
    <t>Раздел 11 строка 1120 + строка 1121 графа 06 &lt;= Раздел 11 строка 1119 графа 06</t>
  </si>
  <si>
    <t>Раздел 11 строка 1120 + строка 1121 графа 07 &lt;= Раздел 11 строка 1119 графа 07</t>
  </si>
  <si>
    <t>Раздел 11 строка 1120 + строка 1121 графа 08 &lt;= Раздел 11 строка 1119 графа 08</t>
  </si>
  <si>
    <t>Раздел 11 строка 1120 + строка 1121 графа 09 &lt;= Раздел 11 строка 1119 графа 09</t>
  </si>
  <si>
    <t>Раздел 11 строка 1120 + строка 1121 графа 10 &lt;= Раздел 11 строка 1119 графа 10</t>
  </si>
  <si>
    <t>Раздел 11 строка 1120 + строка 1121 графа 11 &lt;= Раздел 11 строка 1119 графа 11</t>
  </si>
  <si>
    <t>Раздел 11 строка 1120 + строка 1121 графа 12 &lt;= Раздел 11 строка 1119 графа 12</t>
  </si>
  <si>
    <t>Раздел 11 строка 1120 + строка 1121 графа 13 &lt;= Раздел 11 строка 1119 графа 13</t>
  </si>
  <si>
    <t>Раздел 11 строка 1120 + строка 1121 графа 14 &lt;= Раздел 11 строка 1119 графа 14</t>
  </si>
  <si>
    <t>Раздел 11 строка 1120 + строка 1121 графа 15 &lt;= Раздел 11 строка 1119 графа 15</t>
  </si>
  <si>
    <t>Раздел 11 строка 1120 + строка 1121 графа 16 &lt;= Раздел 11 строка 1119 графа 16</t>
  </si>
  <si>
    <t>Значение "1" указывается только в одной из граф 3-10 Раздела 15 по Зданию 3</t>
  </si>
  <si>
    <t>Значение "1" указывается только в одной из граф 3-10 Раздела 15 по Зданию 4</t>
  </si>
  <si>
    <t>Значение "1" указывается только в одной из граф 3-10 Раздела 15 по Зданию 5</t>
  </si>
  <si>
    <t>Значение "1" указывается только в одной из граф 3-10 Раздела 15 по Зданию 6</t>
  </si>
  <si>
    <t>Значение "1" указывается только в одной из граф 3-10 Раздела 15 по Зданию 7</t>
  </si>
  <si>
    <t>Значение "1" указывается только в одной из граф 3-10 Раздела 15 по Зданию 8</t>
  </si>
  <si>
    <t>Значение "1" указывается только в одной из граф 3-10 Раздела 15 по Зданию 9</t>
  </si>
  <si>
    <t>Значение "1" указывается только в одной из граф 3-10 Раздела 15 по Зданию 10</t>
  </si>
  <si>
    <t>Раздел 11 строка 1101 графа 10 &lt;= Раздел 11 строка 1101 графа 03</t>
  </si>
  <si>
    <t>Раздел 11 строка 1102 графа 10 &lt;= Раздел 11 строка 1102 графа 03</t>
  </si>
  <si>
    <t>Раздел 11 строка 1103 графа 10 &lt;= Раздел 11 строка 1103 графа 03</t>
  </si>
  <si>
    <t>Раздел 11 строка 1104 графа 10 &lt;= Раздел 11 строка 1104 графа 03</t>
  </si>
  <si>
    <t>Раздел 11 строка 1105 графа 10 &lt;= Раздел 11 строка 1105 графа 03</t>
  </si>
  <si>
    <t>Раздел 11 строка 1106 графа 10 &lt;= Раздел 11 строка 1106 графа 03</t>
  </si>
  <si>
    <t>Раздел 11 строка 1107 графа 10 &lt;= Раздел 11 строка 1107 графа 03</t>
  </si>
  <si>
    <t>Раздел 11 строка 1108 графа 10 &lt;= Раздел 11 строка 1108 графа 03</t>
  </si>
  <si>
    <t>Раздел 11 строка 1109 графа 10 &lt;= Раздел 11 строка 1109 графа 03</t>
  </si>
  <si>
    <t>Раздел 11 строка 1110 графа 10 &lt;= Раздел 11 строка 1110 графа 03</t>
  </si>
  <si>
    <t>Раздел 11 строка 1111 графа 10 &lt;= Раздел 11 строка 1111 графа 03</t>
  </si>
  <si>
    <t>Раздел 11 строка 1112 графа 10 &lt;= Раздел 11 строка 1112 графа 03</t>
  </si>
  <si>
    <t>Раздел 11 строка 1113 графа 10 &lt;= Раздел 11 строка 1113 графа 03</t>
  </si>
  <si>
    <t>Раздел 11 строка 1114 графа 10 &lt;= Раздел 11 строка 1114 графа 03</t>
  </si>
  <si>
    <t>Раздел 11 строка 1115 графа 10 &lt;= Раздел 11 строка 1115 графа 03</t>
  </si>
  <si>
    <t>Раздел 11 строка 1116 графа 10 &lt;= Раздел 11 строка 1116 графа 03</t>
  </si>
  <si>
    <t>Раздел 11 строка 1117 графа 10 &lt;= Раздел 11 строка 1117 графа 03</t>
  </si>
  <si>
    <t>Раздел 11 строка 1118 графа 10 &lt;= Раздел 11 строка 1118 графа 03</t>
  </si>
  <si>
    <t>Раздел 11 строка 1119 графа 10 &lt;= Раздел 11 строка 1119 графа 03</t>
  </si>
  <si>
    <t>Раздел 11 строка 1120 графа 10 &lt;= Раздел 11 строка 1120 графа 03</t>
  </si>
  <si>
    <t>Раздел 11 строка 1121 графа 10 &lt;= Раздел 11 строка 1121 графа 03</t>
  </si>
  <si>
    <t>Раздел 11 строка 1122 графа 10 &lt;= Раздел 11 строка 1122 графа 03</t>
  </si>
  <si>
    <t>Раздел 10 строка 1003 + строка 1004 + строка 1005 графа 03 &lt;= Раздел 10 строка 1002 графа 03</t>
  </si>
  <si>
    <t>Раздел 10 строка 1003 + строка 1004 + строка 1005 графа 04 &lt;= Раздел 10 строка 1002 графа 04</t>
  </si>
  <si>
    <t>Раздел 10 строка 1003 + строка 1004 + строка 1005 графа 05 &lt;= Раздел 10 строка 1002 графа 05</t>
  </si>
  <si>
    <t>Раздел 10 строка 1003 + строка 1004 + строка 1005 графа 06 &lt;= Раздел 10 строка 1002 графа 06</t>
  </si>
  <si>
    <t>Раздел 10 строка 1003 + строка 1004 + строка 1005 графа 07 &lt;= Раздел 10 строка 1002 графа 07</t>
  </si>
  <si>
    <t>Раздел 10 строка 1003 + строка 1004 + строка 1005 графа 08 &lt;= Раздел 10 строка 1002 графа 08</t>
  </si>
  <si>
    <t>Раздел 10 строка 1003 + строка 1004 + строка 1005 графа 09 &lt;= Раздел 10 строка 1002 графа 09</t>
  </si>
  <si>
    <t>Раздел 10 строка 1003 + строка 1004 + строка 1005 графа 10 &lt;= Раздел 10 строка 1002 графа 10</t>
  </si>
  <si>
    <t>Раздел 10 строка 1003 + строка 1004 + строка 1005 графа 11 &lt;= Раздел 10 строка 1002 графа 11</t>
  </si>
  <si>
    <t>Раздел 10 строка 1003 + строка 1004 + строка 1005 графа 12 &lt;= Раздел 10 строка 1002 графа 12</t>
  </si>
  <si>
    <t>Раздел 10 строка 1003 + строка 1004 + строка 1005 графа 13 &lt;= Раздел 10 строка 1002 графа 13</t>
  </si>
  <si>
    <t>Раздел 10 строка 1020 + строка 1021 графа 03 &lt;= Раздел 10 строка 1019 графа 03</t>
  </si>
  <si>
    <t>Раздел 10 строка 1020 + строка 1021 графа 04 &lt;= Раздел 10 строка 1019 графа 04</t>
  </si>
  <si>
    <t>Раздел 10 строка 1020 + строка 1021 графа 05 &lt;= Раздел 10 строка 1019 графа 05</t>
  </si>
  <si>
    <t>Раздел 10 строка 1020 + строка 1021 графа 06 &lt;= Раздел 10 строка 1019 графа 06</t>
  </si>
  <si>
    <t>Раздел 10 строка 1020 + строка 1021 графа 07 &lt;= Раздел 10 строка 1019 графа 07</t>
  </si>
  <si>
    <t>Раздел 10 строка 1020 + строка 1021 графа 08 &lt;= Раздел 10 строка 1019 графа 08</t>
  </si>
  <si>
    <t>Раздел 10 строка 1020 + строка 1021 графа 09 &lt;= Раздел 10 строка 1019 графа 09</t>
  </si>
  <si>
    <t>Раздел 10 строка 1020 + строка 1021 графа 10 &lt;= Раздел 10 строка 1019 графа 10</t>
  </si>
  <si>
    <t>Раздел 10 строка 1020 + строка 1021 графа 11 &lt;= Раздел 10 строка 1019 графа 11</t>
  </si>
  <si>
    <t>Раздел 10 строка 1020 + строка 1021 графа 12 &lt;= Раздел 10 строка 1019 графа 12</t>
  </si>
  <si>
    <t>Раздел 10 строка 1020 + строка 1021 графа 13 &lt;= Раздел 10 строка 1019 графа 13</t>
  </si>
  <si>
    <t>Раздел 13 строка 1303 + строка 1304 + строка 1305 графа 03 &lt;= Раздел 13 строка 1302 графа 03</t>
  </si>
  <si>
    <t>Раздел 13 строка 1303 + строка 1304 + строка 1305 графа 04 &lt;= Раздел 13 строка 1302 графа 04</t>
  </si>
  <si>
    <t>Раздел 13 строка 1303 + строка 1304 + строка 1305 графа 05 &lt;= Раздел 13 строка 1302 графа 05</t>
  </si>
  <si>
    <t>Раздел 13 строка 1303 + строка 1304 + строка 1305 графа 06 &lt;= Раздел 13 строка 1302 графа 06</t>
  </si>
  <si>
    <t>Раздел 13 строка 1303 + строка 1304 + строка 1305 графа 07 &lt;= Раздел 13 строка 1302 графа 07</t>
  </si>
  <si>
    <t>Раздел 13 строка 1303 + строка 1304 + строка 1305 графа 08 &lt;= Раздел 13 строка 1302 графа 08</t>
  </si>
  <si>
    <t>Раздел 13 строка 1303 + строка 1304 + строка 1305 графа 09 &lt;= Раздел 13 строка 1302 графа 09</t>
  </si>
  <si>
    <t>Раздел 13 строка 1303 + строка 1304 + строка 1305 графа 10 &lt;= Раздел 13 строка 1302 графа 10</t>
  </si>
  <si>
    <t>Раздел 13 строка 1303 + строка 1304 + строка 1305 графа 11 &lt;= Раздел 13 строка 1302 графа 11</t>
  </si>
  <si>
    <t>Раздел 13 строка 1303 + строка 1304 + строка 1305 графа 12 &lt;= Раздел 13 строка 1302 графа 12</t>
  </si>
  <si>
    <t>Раздел 13 строка 1303 + строка 1304 + строка 1305 графа 13 &lt;= Раздел 13 строка 1302 графа 13</t>
  </si>
  <si>
    <t>Раздел 23 строка 2302 графа 04 &gt;= Раздел 23 строка 2303 + строка 2304 + строка 2305 графа 04</t>
  </si>
  <si>
    <t>Раздел 23 строка 2302 графа 03 &gt;= Раздел 23 строка 2303 + строка 2304 + строка 2305 графа 03</t>
  </si>
  <si>
    <t>Раздел 23 строка 2302 графа 05 &gt;= Раздел 23 строка 2303 + строка 2304 + строка 2305 графа 05</t>
  </si>
  <si>
    <t>Раздел 23 строка 2302 графа 06 &gt;= Раздел 23 строка 2303 + строка 2304 + строка 2305 графа 06</t>
  </si>
  <si>
    <t>Раздел 23 строка 2302 графа 07 &gt;= Раздел 23 строка 2303 + строка 2304 + строка 2305 графа 07</t>
  </si>
  <si>
    <t>Раздел 23 строка 2302 графа 08 &gt;= Раздел 23 строка 2303 + строка 2304 + строка 2305 графа 08</t>
  </si>
  <si>
    <t>Раздел 23 строка 2302 графа 09 &gt;= Раздел 23 строка 2303 + строка 2304 + строка 2305 графа 09</t>
  </si>
  <si>
    <t>Раздел 23 строка 2302 графа 10 &gt;= Раздел 23 строка 2303 + строка 2304 + строка 2305 графа 10</t>
  </si>
  <si>
    <t>Раздел 23 строка 2302 графа 11 &gt;= Раздел 23 строка 2303 + строка 2304 + строка 2305 графа 11</t>
  </si>
  <si>
    <t>Раздел 23 строка 2302 графа 12 &gt;= Раздел 23 строка 2303 + строка 2304 + строка 2305 графа 12</t>
  </si>
  <si>
    <t>Раздел 23 строка 2302 графа 13 &gt;= Раздел 23 строка 2303 + строка 2304 + строка 2305 графа 13</t>
  </si>
  <si>
    <t>Раздел 23 строка 2306 графа 03 &gt;= Раздел 23 строка 2307 + строка 2308 графа 03</t>
  </si>
  <si>
    <t>Раздел 23 строка 2306 графа 04 &gt;= Раздел 23 строка 2307 + строка 2308 графа 04</t>
  </si>
  <si>
    <t>Раздел 23 строка 2306 графа 05 &gt;= Раздел 23 строка 2307 + строка 2308 графа 05</t>
  </si>
  <si>
    <t>Раздел 23 строка 2306 графа 06 &gt;= Раздел 23 строка 2307 + строка 2308 графа 06</t>
  </si>
  <si>
    <t>Раздел 23 строка 2306 графа 07 &gt;= Раздел 23 строка 2307 + строка 2308 графа 07</t>
  </si>
  <si>
    <t>Раздел 23 строка 2306 графа 08 &gt;= Раздел 23 строка 2307 + строка 2308 графа 08</t>
  </si>
  <si>
    <t>Раздел 23 строка 2306 графа 09 &gt;= Раздел 23 строка 2307 + строка 2308 графа 09</t>
  </si>
  <si>
    <t>Раздел 23 строка 2306 графа 10 &gt;=Раздел 23 строка 2307 + строка 2308 графа 10</t>
  </si>
  <si>
    <t>Раздел 23 строка 2306 графа 11 &gt;= Раздел 23 строка 2307 + строка 2308 графа 11</t>
  </si>
  <si>
    <t>Раздел 23 строка 2306 графа 12 &gt;= Раздел 23 строка 2307 + строка 2308 графа 12</t>
  </si>
  <si>
    <t>Раздел 23 строка 2306 графа 13 &gt;= Раздел 23 строка 2307 + строка 2308 графа 13</t>
  </si>
  <si>
    <t>Раздел 13 строка 1320 + строка 1321 графа 03 &lt;= Раздел 13 строка 1319 графа 03</t>
  </si>
  <si>
    <t>Раздел 13 строка 1320 + строка 1321 графа 04 &lt;= Раздел 13 строка 1319 графа 04</t>
  </si>
  <si>
    <t>Раздел 13 строка 1320 + строка 1321 графа 05 &lt;= Раздел 13 строка 1319 графа 05</t>
  </si>
  <si>
    <t>Раздел 13 строка 1320 + строка 1321 графа 06 &lt;= Раздел 13 строка 1319 графа 06</t>
  </si>
  <si>
    <t>Раздел 13 строка 1320 + строка 1321 графа 07 &lt;= Раздел 13 строка 1319 графа 07</t>
  </si>
  <si>
    <t>Раздел 13 строка 1320 + строка 1321 графа 08 &lt;= Раздел 13 строка 1319 графа 08</t>
  </si>
  <si>
    <t>Раздел 13 строка 1320 + строка 1321 графа 09 &lt;= Раздел 13 строка 1319 графа 09</t>
  </si>
  <si>
    <t>Раздел 13 строка 1320 + строка 1321 графа 10 &lt;= Раздел 13 строка 1319 графа 10</t>
  </si>
  <si>
    <t>Раздел 13 строка 1320 + строка 1321 графа 11 &lt;= Раздел 13 строка 1319 графа 11</t>
  </si>
  <si>
    <t>Раздел 13 строка 1320 + строка 1321 графа 12 &lt;= Раздел 13 строка 1319 графа 12</t>
  </si>
  <si>
    <t>Раздел 13 строка 1320 + строка 1321 графа 13 &lt;= Раздел 13 строка 1319 графа 13</t>
  </si>
  <si>
    <t>Раздел 12 строка 1217 + строка 1218 графа 03 &lt;= Раздел 12 строка 1216 графа 03</t>
  </si>
  <si>
    <t>Раздел 12 строка 1217 + строка 1218 графа 04 &lt;= Раздел 12 строка 1216 графа 04</t>
  </si>
  <si>
    <t>Раздел 9 строка 903 + строка 904 + строка 905 графа 03 &lt;= Раздел 9 строка 902 графа 03</t>
  </si>
  <si>
    <t>Раздел 9 строка 903 + строка 904 + строка 905 графа 04 &lt;= Раздел 9 строка 902 графа 04</t>
  </si>
  <si>
    <t>Раздел 9 строка 903 + строка 904 + строка 905 графа 05 &lt;= Раздел 9 строка 902 графа 05</t>
  </si>
  <si>
    <t>Раздел 9 строка 903 + строка 904 + строка 905 графа 06 &lt;= Раздел 9 строка 902 графа 06</t>
  </si>
  <si>
    <t>Раздел 9 строка 903 + строка 904 + строка 905 графа 07 &lt;= Раздел 9 строка 902 графа 07</t>
  </si>
  <si>
    <t>Раздел 9 строка 903 + строка 904 + строка 905 графа 08 &lt;= Раздел 9 строка 902 графа 08</t>
  </si>
  <si>
    <t>Раздел 9 строка 920 + строка 921 графа 03 &lt;= Раздел 9 строка 919 графа 03</t>
  </si>
  <si>
    <t>Раздел 9 строка 920 + строка 921 графа 04 &lt;= Раздел 9 строка 919 графа 04</t>
  </si>
  <si>
    <t>Раздел 9 строка 920 + строка 921 графа 05 &lt;= Раздел 9 строка 919 графа 05</t>
  </si>
  <si>
    <t>Раздел 9 строка 920 + строка 921 графа 06 &lt;= Раздел 9 строка 919 графа 06</t>
  </si>
  <si>
    <t>Раздел 9 строка 920 + строка 921 графа 07 &lt;= Раздел 9 строка 919 графа 07</t>
  </si>
  <si>
    <t>Раздел 9 строка 920 + строка 921 графа 08 &lt;= Раздел 9 строка 919 графа 08</t>
  </si>
  <si>
    <t>Раздел 9 строка 923 графа 03 &lt;= Раздел 9 строка 912 графа 03</t>
  </si>
  <si>
    <t>Раздел 9 строка 923 графа 08 &lt;= Раздел 9 строка 912 графа 08</t>
  </si>
  <si>
    <t>Раздел 9 строка 924 графа 03 &lt;= Раздел 9 строка 906 графа 03</t>
  </si>
  <si>
    <t>Раздел 9 строка 924 графа 04 &lt;= Раздел 9 строка 906 графа 04</t>
  </si>
  <si>
    <t>Раздел 9 строка 924 графа 05 &lt;= Раздел 9 строка 906 графа 05</t>
  </si>
  <si>
    <t>Раздел 9 строка 924 графа 06 &lt;= Раздел 9 строка 906 графа 06</t>
  </si>
  <si>
    <t>Раздел 9 строка 924 графа 07 &lt;= Раздел 9 строка 906 графа 07</t>
  </si>
  <si>
    <t>Раздел 9 строка 924 графа 08 &lt;= Раздел 9 строка 906 графа 08</t>
  </si>
  <si>
    <t>Раздел 9 строка 901 графа 04 + графа 06 &lt;= Раздел 9 строка 901 графа 03</t>
  </si>
  <si>
    <t>Раздел 9 строка 902 графа 04 + графа 06 &lt;= Раздел 9 строка 902 графа 03</t>
  </si>
  <si>
    <t>Раздел 9 строка 903 графа 04 + графа 06 &lt;= Раздел 9 строка 903 графа 03</t>
  </si>
  <si>
    <t>Раздел 9 строка 904 графа 04 + графа 06 &lt;= Раздел 9 строка 904 графа 03</t>
  </si>
  <si>
    <t>Раздел 9 строка 905 графа 04 + графа 06 &lt;= Раздел 9 строка 905 графа 03</t>
  </si>
  <si>
    <t>Раздел 9 строка 906 графа 04 + графа 06 &lt;= Раздел 9 строка 906 графа 03</t>
  </si>
  <si>
    <t>Раздел 9 строка 907 графа 04 + графа 06 &lt;= Раздел 9 строка 907 графа 03</t>
  </si>
  <si>
    <t>Раздел 9 строка 908 графа 04 + графа 06 &lt;= Раздел 9 строка 908 графа 03</t>
  </si>
  <si>
    <t>Раздел 9 строка 909 графа 04 + графа 06 &lt;= Раздел 9 строка 909 графа 03</t>
  </si>
  <si>
    <t>Раздел 9 строка 910 графа 04 + графа 06 &lt;= Раздел 9 строка 910 графа 03</t>
  </si>
  <si>
    <t>Раздел 9 строка 911 графа 04 + графа 06 &lt;= Раздел 9 строка 911 графа 03</t>
  </si>
  <si>
    <t>Раздел 9 строка 912 графа 04 + графа 06 &lt;= Раздел 9 строка 912 графа 03</t>
  </si>
  <si>
    <t>Раздел 9 строка 913 графа 04 + графа 06 &lt;= Раздел 9 строка 913 графа 03</t>
  </si>
  <si>
    <t>Раздел 9 строка 914 графа 04 + графа 06 &lt;= Раздел 9 строка 914 графа 03</t>
  </si>
  <si>
    <t>Раздел 9 строка 915 графа 04 + графа 06 &lt;= Раздел 9 строка 915 графа 03</t>
  </si>
  <si>
    <t>Раздел 9 строка 916 графа 04 + графа 06 &lt;= Раздел 9 строка 916 графа 03</t>
  </si>
  <si>
    <t>Раздел 9 строка 917 графа 04 + графа 06 &lt;= Раздел 9 строка 917 графа 03</t>
  </si>
  <si>
    <t>Раздел 9 строка 918 графа 04 + графа 06 &lt;= Раздел 9 строка 918 графа 03</t>
  </si>
  <si>
    <t>Раздел 9 строка 919 графа 04 + графа 06 &lt;= Раздел 9 строка 919 графа 03</t>
  </si>
  <si>
    <t>Раздел 9 строка 920 графа 04 + графа 06 &lt;= Раздел 9 строка 920 графа 03</t>
  </si>
  <si>
    <t>Раздел 9 строка 921 графа 04 + графа 06 &lt;= Раздел 9 строка 921 графа 03</t>
  </si>
  <si>
    <t>Раздел 9 строка 922 графа 04 + графа 06 &lt;= Раздел 9 строка 922 графа 03</t>
  </si>
  <si>
    <t>Раздел 9 строка 924 графа 04 + графа 06 &lt;= Раздел 9 строка 924 графа 03</t>
  </si>
  <si>
    <t>Раздел 9 строка 925 графа 04 + графа 06 &lt;= Раздел 9 строка 925 графа 03</t>
  </si>
  <si>
    <t>Раздел 9 строка 901 графа 08 &lt;= Раздел 9 строка 901 графа 03</t>
  </si>
  <si>
    <t>Раздел 9 строка 902 графа 08 &lt;= Раздел 9 строка 902 графа 03</t>
  </si>
  <si>
    <t>Раздел 9 строка 903 графа 08 &lt;= Раздел 9 строка 903 графа 03</t>
  </si>
  <si>
    <t>Раздел 9 строка 904 графа 08 &lt;= Раздел 9 строка 904 графа 03</t>
  </si>
  <si>
    <t>Раздел 9 строка 905 графа 08 &lt;= Раздел 9 строка 905 графа 03</t>
  </si>
  <si>
    <t>Раздел 9 строка 906 графа 08 &lt;= Раздел 9 строка 906 графа 03</t>
  </si>
  <si>
    <t>Раздел 9 строка 907 графа 08 &lt;= Раздел 9 строка 907 графа 03</t>
  </si>
  <si>
    <t>Раздел 9 строка 908 графа 08 &lt;= Раздел 9 строка 908 графа 03</t>
  </si>
  <si>
    <t>Раздел 9 строка 909 графа 08 &lt;= Раздел 9 строка 909 графа 03</t>
  </si>
  <si>
    <t>Раздел 9 строка 910 графа 08 &lt;= Раздел 9 строка 910 графа 03</t>
  </si>
  <si>
    <t>Раздел 9 строка 911 графа 08 &lt;= Раздел 9 строка 911 графа 03</t>
  </si>
  <si>
    <t>Раздел 9 строка 912 графа 08 &lt;= Раздел 9 строка 912 графа 03</t>
  </si>
  <si>
    <t>Раздел 9 строка 913 графа 08 &lt;= Раздел 9 строка 913 графа 03</t>
  </si>
  <si>
    <t>Раздел 9 строка 914 графа 08 &lt;= Раздел 9 строка 914 графа 03</t>
  </si>
  <si>
    <t>Раздел 9 строка 915 графа 08 &lt;= Раздел 9 строка 915 графа 03</t>
  </si>
  <si>
    <t>Раздел 9 строка 916 графа 08 &lt;= Раздел 9 строка 916 графа 03</t>
  </si>
  <si>
    <t>Раздел 9 строка 917 графа 08 &lt;= Раздел 9 строка 917 графа 03</t>
  </si>
  <si>
    <t>Раздел 9 строка 918 графа 08 &lt;= Раздел 9 строка 918 графа 03</t>
  </si>
  <si>
    <t>Раздел 9 строка 919 графа 08 &lt;= Раздел 9 строка 919 графа 03</t>
  </si>
  <si>
    <t>Раздел 9 строка 920 графа 08 &lt;= Раздел 9 строка 920 графа 03</t>
  </si>
  <si>
    <t>Раздел 9 строка 921 графа 08 &lt;= Раздел 9 строка 921 графа 03</t>
  </si>
  <si>
    <t>Раздел 9 строка 922 графа 08 &lt;= Раздел 9 строка 922 графа 03</t>
  </si>
  <si>
    <t>Раздел 9 строка 901 графа 05 &lt;= Раздел 9 строка 901 графа 04</t>
  </si>
  <si>
    <t>Раздел 9 строка 923 графа 08 &lt;= Раздел 9 строка 923 графа 03</t>
  </si>
  <si>
    <t>Раздел 9 строка 924 графа 08 &lt;= Раздел 9 строка 924 графа 03</t>
  </si>
  <si>
    <t>Раздел 9 строка 925 графа 08 &lt;= Раздел 9 строка 925 графа 03</t>
  </si>
  <si>
    <t>Раздел 9 строка 902 графа 05 &lt;= Раздел 9 строка 902 графа 04</t>
  </si>
  <si>
    <t>Раздел 9 строка 903 графа 05 &lt;= Раздел 9 строка 903 графа 04</t>
  </si>
  <si>
    <t>Раздел 9 строка 904 графа 05 &lt;= Раздел 9 строка 904 графа 04</t>
  </si>
  <si>
    <t>Раздел 9 строка 905 графа 05 &lt;= Раздел 9 строка 905 графа 04</t>
  </si>
  <si>
    <t>Раздел 9 строка 906 графа 05 &lt;= Раздел 9 строка 906 графа 04</t>
  </si>
  <si>
    <t>Раздел 9 строка 907 графа 05 &lt;= Раздел 9 строка 907 графа 04</t>
  </si>
  <si>
    <t>Раздел 9 строка 908 графа 05 &lt;= Раздел 9 строка 908 графа 04</t>
  </si>
  <si>
    <t>Раздел 9 строка 909 графа 05 &lt;= Раздел 9 строка 909 графа 04</t>
  </si>
  <si>
    <t>Раздел 9 строка 910 графа 05 &lt;= Раздел 9 строка 910 графа 04</t>
  </si>
  <si>
    <t>Раздел 9 строка 911 графа 05 &lt;= Раздел 9 строка 911 графа 04</t>
  </si>
  <si>
    <t>Раздел 9 строка 912 графа 05 &lt;= Раздел 9 строка 912 графа 04</t>
  </si>
  <si>
    <t>Раздел 9 строка 913 графа 05 &lt;= Раздел 9 строка 913 графа 04</t>
  </si>
  <si>
    <t>Раздел 9 строка 914 графа 05 &lt;= Раздел 9 строка 914 графа 04</t>
  </si>
  <si>
    <t>Раздел 9 строка 915 графа 05 &lt;= Раздел 9 строка 915 графа 04</t>
  </si>
  <si>
    <t>Раздел 9 строка 916 графа 05 &lt;= Раздел 9 строка 916 графа 04</t>
  </si>
  <si>
    <t>Раздел 9 строка 917 графа 05 &lt;= Раздел 9 строка 917 графа 04</t>
  </si>
  <si>
    <t>Раздел 9 строка 918 графа 05 &lt;= Раздел 9 строка 918 графа 04</t>
  </si>
  <si>
    <t>Раздел 9 строка 919 графа 05 &lt;= Раздел 9 строка 919 графа 04</t>
  </si>
  <si>
    <t>Раздел 9 строка 920 графа 05 &lt;= Раздел 9 строка 920 графа 04</t>
  </si>
  <si>
    <t>Раздел 9 строка 921 графа 05 &lt;= Раздел 9 строка 921 графа 04</t>
  </si>
  <si>
    <t>Раздел 9 строка 922 графа 05 &lt;= Раздел 9 строка 922 графа 04</t>
  </si>
  <si>
    <t>Раздел 9 строка 924 графа 05 &lt;= Раздел 9 строка 924 графа 04</t>
  </si>
  <si>
    <t>Раздел 9 строка 901 графа 07 &lt;= Раздел 9 строка 901 графа 06</t>
  </si>
  <si>
    <t>Раздел 9 строка 902 графа 07 &lt;= Раздел 9 строка 902 графа 06</t>
  </si>
  <si>
    <t>Раздел 9 строка 903 графа 07 &lt;= Раздел 9 строка 903 графа 06</t>
  </si>
  <si>
    <t>Раздел 9 строка 904 графа 07 &lt;= Раздел 9 строка 904 графа 06</t>
  </si>
  <si>
    <t>Раздел 9 строка 905 графа 07 &lt;= Раздел 9 строка 905 графа 06</t>
  </si>
  <si>
    <t>Раздел 9 строка 906 графа 07 &lt;= Раздел 9 строка 906 графа 06</t>
  </si>
  <si>
    <t>Раздел 9 строка 907 графа 07 &lt;= Раздел 9 строка 907 графа 06</t>
  </si>
  <si>
    <t>Раздел 9 строка 908 графа 07 &lt;= Раздел 9 строка 908 графа 06</t>
  </si>
  <si>
    <t>Раздел 9 строка 909 графа 07 &lt;= Раздел 9 строка 909 графа 06</t>
  </si>
  <si>
    <t>Раздел 9 строка 910 графа 07 &lt;= Раздел 9 строка 910 графа 06</t>
  </si>
  <si>
    <t>Раздел 9 строка 911 графа 07 &lt;= Раздел 9 строка 911 графа 06</t>
  </si>
  <si>
    <t>Раздел 9 строка 912 графа 07 &lt;= Раздел 9 строка 912 графа 06</t>
  </si>
  <si>
    <t>Раздел 9 строка 913 графа 07 &lt;= Раздел 9 строка 913 графа 06</t>
  </si>
  <si>
    <t>Раздел 9 строка 914 графа 07 &lt;= Раздел 9 строка 914 графа 06</t>
  </si>
  <si>
    <t>Раздел 9 строка 915 графа 07 &lt;= Раздел 9 строка 915 графа 06</t>
  </si>
  <si>
    <t>Раздел 9 строка 916 графа 07 &lt;= Раздел 9 строка 916 графа 06</t>
  </si>
  <si>
    <t>Раздел 9 строка 917 графа 07 &lt;= Раздел 9 строка 917 графа 06</t>
  </si>
  <si>
    <t>Раздел 9 строка 918 графа 07 &lt;= Раздел 9 строка 918 графа 06</t>
  </si>
  <si>
    <t>Раздел 9 строка 919 графа 07 &lt;= Раздел 9 строка 919 графа 06</t>
  </si>
  <si>
    <t>Раздел 9 строка 920 графа 07 &lt;= Раздел 9 строка 920 графа 06</t>
  </si>
  <si>
    <t>Раздел 9 строка 921 графа 07 &lt;= Раздел 9 строка 921 графа 06</t>
  </si>
  <si>
    <t>Раздел 9 строка 922 графа 07 &lt;= Раздел 9 строка 922 графа 06</t>
  </si>
  <si>
    <t>Раздел 9 строка 924 графа 07 &lt;= Раздел 9 строка 924 графа 06</t>
  </si>
  <si>
    <t>Раздел 9 строка 901 графа 03 = Раздел 10 строка 1001 графа 03</t>
  </si>
  <si>
    <t>Раздел 9 строка 902 графа 03 = Раздел 10 строка 1002 графа 03</t>
  </si>
  <si>
    <t>Раздел 9 строка 903 графа 03 = Раздел 10 строка 1003 графа 03</t>
  </si>
  <si>
    <t>Раздел 9 строка 904 графа 03 = Раздел 10 строка 1004 графа 03</t>
  </si>
  <si>
    <t>Раздел 9 строка 905 графа 03 = Раздел 10 строка 1005 графа 03</t>
  </si>
  <si>
    <t>Раздел 9 строка 906 графа 03 = Раздел 10 строка 1006 графа 03</t>
  </si>
  <si>
    <t>Раздел 9 строка 907 графа 03 = Раздел 10 строка 1007 графа 03</t>
  </si>
  <si>
    <t>Раздел 9 строка 908 графа 03 = Раздел 10 строка 1008 графа 03</t>
  </si>
  <si>
    <t>Раздел 9 строка 909 графа 03 = Раздел 10 строка 1009 графа 03</t>
  </si>
  <si>
    <t>Раздел 9 строка 910 графа 03 = Раздел 10 строка 1010 графа 03</t>
  </si>
  <si>
    <t>Раздел 9 строка 911 графа 03 = Раздел 10 строка 1011 графа 03</t>
  </si>
  <si>
    <t>Раздел 9 строка 912 графа 03 = Раздел 10 строка 1012 графа 03</t>
  </si>
  <si>
    <t>Раздел 9 строка 913 графа 03 = Раздел 10 строка 1013 графа 03</t>
  </si>
  <si>
    <t>Раздел 9 строка 914 графа 03 = Раздел 10 строка 1014 графа 03</t>
  </si>
  <si>
    <t>Раздел 9 строка 915 графа 03 = Раздел 10 строка 1015 графа 03</t>
  </si>
  <si>
    <t>Раздел 9 строка 916 графа 03 = Раздел 10 строка 1016 графа 03</t>
  </si>
  <si>
    <t>Раздел 9 строка 917 графа 03 = Раздел 10 строка 1017 графа 03</t>
  </si>
  <si>
    <t>Раздел 9 строка 918 графа 03 = Раздел 10 строка 1018 графа 03</t>
  </si>
  <si>
    <t>Раздел 9 строка 919 графа 03 = Раздел 10 строка 1019 графа 03</t>
  </si>
  <si>
    <t>Раздел 9 строка 920 графа 03 = Раздел 10 строка 1020 графа 03</t>
  </si>
  <si>
    <t>Раздел 9 строка 921 графа 03 = Раздел 10 строка 1021 графа 03</t>
  </si>
  <si>
    <t>Раздел 9 строка 922 графа 03 = Раздел 10 строка 1022 графа 03</t>
  </si>
  <si>
    <t>Раздел 9 строка 901 графа 03 = Раздел 11 строка 1101 графа 03</t>
  </si>
  <si>
    <t>Раздел 9 строка 902 графа 03 = Раздел 11 строка 1102 графа 03</t>
  </si>
  <si>
    <t>Раздел 9 строка 903 графа 03 = Раздел 11 строка 1103 графа 03</t>
  </si>
  <si>
    <t>Раздел 9 строка 904 графа 03 = Раздел 11 строка 1104 графа 03</t>
  </si>
  <si>
    <t>Раздел 9 строка 905 графа 03 = Раздел 11 строка 1105 графа 03</t>
  </si>
  <si>
    <t>Раздел 9 строка 906 графа 03 = Раздел 11 строка 1106 графа 03</t>
  </si>
  <si>
    <t>Раздел 9 строка 907 графа 03 = Раздел 11 строка 1107 графа 03</t>
  </si>
  <si>
    <t>Раздел 9 строка 908 графа 03 = Раздел 11 строка 1108 графа 03</t>
  </si>
  <si>
    <t>Раздел 9 строка 909 графа 03 = Раздел 11 строка 1109 графа 03</t>
  </si>
  <si>
    <t>Раздел 9 строка 910 графа 03 = Раздел 11 строка 1110 графа 03</t>
  </si>
  <si>
    <t>Раздел 9 строка 911 графа 03 = Раздел 11 строка 1111 графа 03</t>
  </si>
  <si>
    <t>Раздел 9 строка 912 графа 03 = Раздел 11 строка 1112 графа 03</t>
  </si>
  <si>
    <t>Раздел 9 строка 913 графа 03 = Раздел 11 строка 1113 графа 03</t>
  </si>
  <si>
    <t>Раздел 9 строка 914 графа 03 = Раздел 11 строка 1114 графа 03</t>
  </si>
  <si>
    <t>Раздел 9 строка 915 графа 03 = Раздел 11 строка 1115 графа 03</t>
  </si>
  <si>
    <t>Раздел 9 строка 916 графа 03 = Раздел 11 строка 1116 графа 03</t>
  </si>
  <si>
    <t>Раздел 9 строка 917 графа 03 = Раздел 11 строка 1117 графа 03</t>
  </si>
  <si>
    <t>Раздел 9 строка 918 графа 03 = Раздел 11 строка 1118 графа 03</t>
  </si>
  <si>
    <t>Раздел 9 строка 919 графа 03 = Раздел 11 строка 1119 графа 03</t>
  </si>
  <si>
    <t>Раздел 9 строка 920 графа 03 = Раздел 11 строка 1120 графа 03</t>
  </si>
  <si>
    <t>Раздел 9 строка 921 графа 03 = Раздел 11 строка 1121 графа 03</t>
  </si>
  <si>
    <t>Раздел 9 строка 922 графа 03 = Раздел 11 строка 1122 графа 03</t>
  </si>
  <si>
    <t>Раздел 10 строка 1001 графа 03 = Раздел 11 строка 1101 графа 03</t>
  </si>
  <si>
    <t>Раздел 10 строка 1002 графа 03 = Раздел 11 строка 1102 графа 03</t>
  </si>
  <si>
    <t>Раздел 10 строка 1003 графа 03 = Раздел 11 строка 1103 графа 03</t>
  </si>
  <si>
    <t>Раздел 10 строка 1004 графа 03 = Раздел 11 строка 1104 графа 03</t>
  </si>
  <si>
    <t>Раздел 10 строка 1005 графа 03 = Раздел 11 строка 1105 графа 03</t>
  </si>
  <si>
    <t>Раздел 10 строка 1006 графа 03 = Раздел 11 строка 1106 графа 03</t>
  </si>
  <si>
    <t>Раздел 10 строка 1007 графа 03 = Раздел 11 строка 1107 графа 03</t>
  </si>
  <si>
    <t>Раздел 10 строка 1008 графа 03 = Раздел 11 строка 1108 графа 03</t>
  </si>
  <si>
    <t>Раздел 10 строка 1009 графа 03 = Раздел 11 строка 1109 графа 03</t>
  </si>
  <si>
    <t>Раздел 10 строка 1010 графа 03 = Раздел 11 строка 1110 графа 03</t>
  </si>
  <si>
    <t>Раздел 10 строка 1011 графа 03 = Раздел 11 строка 1111 графа 03</t>
  </si>
  <si>
    <t>Раздел 10 строка 1012 графа 03 = Раздел 11 строка 1112 графа 03</t>
  </si>
  <si>
    <t>Раздел 10 строка 1013 графа 03 = Раздел 11 строка 1113 графа 03</t>
  </si>
  <si>
    <t>Раздел 10 строка 1014 графа 03 = Раздел 11 строка 1114 графа 03</t>
  </si>
  <si>
    <t>Раздел 10 строка 1015 графа 03 = Раздел 11 строка 1115 графа 03</t>
  </si>
  <si>
    <t>Раздел 10 строка 1016 графа 03 = Раздел 11 строка 1116 графа 03</t>
  </si>
  <si>
    <t>Раздел 10 строка 1017 графа 03 = Раздел 11 строка 1117 графа 03</t>
  </si>
  <si>
    <t>Раздел 10 строка 1018 графа 03 = Раздел 11 строка 1118 графа 03</t>
  </si>
  <si>
    <t>Раздел 10 строка 1019 графа 03 = Раздел 11 строка 1119 графа 03</t>
  </si>
  <si>
    <t>Раздел 10 строка 1020 графа 03 = Раздел 11 строка 1120 графа 03</t>
  </si>
  <si>
    <t>Раздел 10 строка 1021 графа 03 = Раздел 11 строка 1121 графа 03</t>
  </si>
  <si>
    <t>Раздел 10 строка 1022 графа 03 = Раздел 11 строка 1122 графа 03</t>
  </si>
  <si>
    <t>Раздел 9 строка 901 графа 03 = Раздел 13 строка 1301 графа 12</t>
  </si>
  <si>
    <t>Раздел 9 строка 902 графа 03 = Раздел 13 строка 1302 графа 12</t>
  </si>
  <si>
    <t>Раздел 9 строка 903 графа 03 = Раздел 13 строка 1303 графа 12</t>
  </si>
  <si>
    <t>Раздел 9 строка 904 графа 03 = Раздел 13 строка 1304 графа 12</t>
  </si>
  <si>
    <t>Раздел 9 строка 905 графа 03 = Раздел 13 строка 1305 графа 12</t>
  </si>
  <si>
    <t>Раздел 9 строка 906 графа 03 = Раздел 13 строка 1306 графа 12</t>
  </si>
  <si>
    <t>Раздел 9 строка 907 графа 03 = Раздел 13 строка 1307 графа 12</t>
  </si>
  <si>
    <t>Раздел 9 строка 908 графа 03 = Раздел 13 строка 1308 графа 12</t>
  </si>
  <si>
    <t>Раздел 9 строка 909 графа 03 = Раздел 13 строка 1309 графа 12</t>
  </si>
  <si>
    <t>Раздел 9 строка 910 графа 03 = Раздел 13 строка 1310 графа 12</t>
  </si>
  <si>
    <t>Раздел 9 строка 911 графа 03 = Раздел 13 строка 1311 графа 12</t>
  </si>
  <si>
    <t>Раздел 9 строка 912 графа 03 = Раздел 13 строка 1312 графа 12</t>
  </si>
  <si>
    <t>Раздел 9 строка 913 графа 03 = Раздел 13 строка 1313 графа 12</t>
  </si>
  <si>
    <t>Раздел 9 строка 914 графа 03 = Раздел 13 строка 1314 графа 12</t>
  </si>
  <si>
    <t>Раздел 9 строка 915 графа 03 = Раздел 13 строка 1315 графа 12</t>
  </si>
  <si>
    <t>Раздел 9 строка 916 графа 03 = Раздел 13 строка 1316 графа 12</t>
  </si>
  <si>
    <t>Раздел 9 строка 917 графа 03 = Раздел 13 строка 1317 графа 12</t>
  </si>
  <si>
    <t>Раздел 9 строка 918 графа 03 = Раздел 13 строка 1318 графа 12</t>
  </si>
  <si>
    <t>Раздел 9 строка 919 графа 03 = Раздел 13 строка 1319 графа 12</t>
  </si>
  <si>
    <t>Раздел 9 строка 920 графа 03 = Раздел 13 строка 1320 графа 12</t>
  </si>
  <si>
    <t>Раздел 9 строка 921 графа 03 = Раздел 13 строка 1321 графа 12</t>
  </si>
  <si>
    <t>Раздел 9 строка 922 графа 03 = Раздел 13 строка 1322 графа 12</t>
  </si>
  <si>
    <t>Раздел 10 строка 1001 графа 03 = Раздел 13 строка 1301 графа 12</t>
  </si>
  <si>
    <t>Раздел 10 строка 1002 графа 03 = Раздел 13 строка 1302 графа 12</t>
  </si>
  <si>
    <t>Раздел 10 строка 1003 графа 03 = Раздел 13 строка 1303 графа 12</t>
  </si>
  <si>
    <t>Раздел 10 строка 1004 графа 03 = Раздел 13 строка 1304 графа 12</t>
  </si>
  <si>
    <t>Раздел 10 строка 1005 графа 03 = Раздел 13 строка 1305 графа 12</t>
  </si>
  <si>
    <t>Раздел 10 строка 1006 графа 03 = Раздел 13 строка 1306 графа 12</t>
  </si>
  <si>
    <t>Раздел 10 строка 1007 графа 03 = Раздел 13 строка 1307 графа 12</t>
  </si>
  <si>
    <t>Раздел 10 строка 1008 графа 03 = Раздел 13 строка 1308 графа 12</t>
  </si>
  <si>
    <t>Раздел 10 строка 1009 графа 03 = Раздел 13 строка 1309 графа 12</t>
  </si>
  <si>
    <t>Раздел 10 строка 1010 графа 03 = Раздел 13 строка 1310 графа 12</t>
  </si>
  <si>
    <t>Раздел 10 строка 1011 графа 03 = Раздел 13 строка 1311 графа 12</t>
  </si>
  <si>
    <t>Раздел 10 строка 1012 графа 03 = Раздел 13 строка 1312 графа 12</t>
  </si>
  <si>
    <t>Раздел 10 строка 1013 графа 03 = Раздел 13 строка 1313 графа 12</t>
  </si>
  <si>
    <t>Раздел 10 строка 1014 графа 03 = Раздел 13 строка 1314 графа 12</t>
  </si>
  <si>
    <t>Раздел 10 строка 1015 графа 03 = Раздел 13 строка 1315 графа 12</t>
  </si>
  <si>
    <t>Раздел 10 строка 1016 графа 03 = Раздел 13 строка 1316 графа 12</t>
  </si>
  <si>
    <t>Раздел 10 строка 1017 графа 03 = Раздел 13 строка 1317 графа 12</t>
  </si>
  <si>
    <t>Раздел 10 строка 1018 графа 03 = Раздел 13 строка 1318 графа 12</t>
  </si>
  <si>
    <t>Раздел 10 строка 1019 графа 03 = Раздел 13 строка 1319 графа 12</t>
  </si>
  <si>
    <t>Раздел 10 строка 1020 графа 03 = Раздел 13 строка 1320 графа 12</t>
  </si>
  <si>
    <t>Раздел 10 строка 1021 графа 03 = Раздел 13 строка 1321 графа 12</t>
  </si>
  <si>
    <t>Раздел 10 строка 1022 графа 03 = Раздел 13 строка 1322 графа 12</t>
  </si>
  <si>
    <t>Раздел 11 строка 1101 графа 03 = Раздел 13 строка 1301 графа 12</t>
  </si>
  <si>
    <t>Раздел 11 строка 1102 графа 03 = Раздел 13 строка 1302 графа 12</t>
  </si>
  <si>
    <t>Раздел 11 строка 1103 графа 03 = Раздел 13 строка 1303 графа 12</t>
  </si>
  <si>
    <t>Раздел 11 строка 1104 графа 03 = Раздел 13 строка 1304 графа 12</t>
  </si>
  <si>
    <t>Раздел 11 строка 1105 графа 03 = Раздел 13 строка 1305 графа 12</t>
  </si>
  <si>
    <t>Раздел 11 строка 1106 графа 03 = Раздел 13 строка 1306 графа 12</t>
  </si>
  <si>
    <t>Раздел 11 строка 1107 графа 03 = Раздел 13 строка 1307 графа 12</t>
  </si>
  <si>
    <t>Раздел 11 строка 1108 графа 03 = Раздел 13 строка 1308 графа 12</t>
  </si>
  <si>
    <t>Раздел 11 строка 1109 графа 03 = Раздел 13 строка 1309 графа 12</t>
  </si>
  <si>
    <t>Раздел 11 строка 1110 графа 03 = Раздел 13 строка 1310 графа 12</t>
  </si>
  <si>
    <t>Раздел 11 строка 1111 графа 03 = Раздел 13 строка 1311 графа 12</t>
  </si>
  <si>
    <t>Раздел 11 строка 1112 графа 03 = Раздел 13 строка 1312 графа 12</t>
  </si>
  <si>
    <t>Раздел 11 строка 1113 графа 03 = Раздел 13 строка 1313 графа 12</t>
  </si>
  <si>
    <t>Раздел 11 строка 1114 графа 03 = Раздел 13 строка 1314 графа 12</t>
  </si>
  <si>
    <t>Раздел 11 строка 1115 графа 03 = Раздел 13 строка 1315 графа 12</t>
  </si>
  <si>
    <t>Раздел 11 строка 1116 графа 03 = Раздел 13 строка 1316 графа 12</t>
  </si>
  <si>
    <t>Раздел 11 строка 1117 графа 03 = Раздел 13 строка 1317 графа 12</t>
  </si>
  <si>
    <t>Раздел 11 строка 1118 графа 03 = Раздел 13 строка 1318 графа 12</t>
  </si>
  <si>
    <t>Раздел 11 строка 1119 графа 03 = Раздел 13 строка 1319 графа 12</t>
  </si>
  <si>
    <t>Раздел 11 строка 1120 графа 03 = Раздел 13 строка 1320 графа 12</t>
  </si>
  <si>
    <t>Раздел 11 строка 1121 графа 03 = Раздел 13 строка 1321 графа 12</t>
  </si>
  <si>
    <t>Раздел 11 строка 1122 графа 03 = Раздел 13 строка 1322 графа 12</t>
  </si>
  <si>
    <t>Раздел 8 строка 801 графа 04 = Раздел 7 строка 701 графа 3</t>
  </si>
  <si>
    <t>Раздел 8 строка 801 графа 04 = Раздел 6 строка 601 графа 3</t>
  </si>
  <si>
    <t>Раздел 8 строка 801 графа 04 = Раздел 2 строка 201 + строка 202 + строка 203 + строка 204 + строка 205 графа 3</t>
  </si>
  <si>
    <t>Если Раздел 12 строка 1201 графа 3 &gt; 0, то Раздел 13 строка 1301 графа 04 &gt; графа 05</t>
  </si>
  <si>
    <t>Если Раздел 12 строка 1202 графа 3 &gt; 0, то Раздел 13 строка 1302 графа 04 &gt; графа 05</t>
  </si>
  <si>
    <t>Если Раздел 12 строка 1203 графа 3 &gt; 0, то Раздел 13 строка 1306 графа 04 &gt; графа 05</t>
  </si>
  <si>
    <t>Если Раздел 12 строка 1204 графа 3 &gt; 0, то Раздел 13 строка 1307 графа 04 &gt; графа 05</t>
  </si>
  <si>
    <t>Если Раздел 12 строка 1205 графа 3 &gt; 0, то Раздел 13 строка 1308 графа 04 &gt; графа 05</t>
  </si>
  <si>
    <t>Если Раздел 12 строка 1206 графа 3 &gt; 0, то Раздел 13 строка 1309 графа 04 &gt; графа 05</t>
  </si>
  <si>
    <t>Если Раздел 12 строка 1207 графа 3 &gt; 0, то Раздел 13 строка 1310 графа 04 &gt; графа 05</t>
  </si>
  <si>
    <t>Если Раздел 12 строка 1208 графа 3 &gt; 0, то Раздел 13 строка 1311 графа 04 &gt; графа 05</t>
  </si>
  <si>
    <t>Если Раздел 12 строка 1209 графа 3 &gt; 0, то Раздел 13 строка 1312 графа 04 &gt; графа 05</t>
  </si>
  <si>
    <t>Если Раздел 12 строка 1210 графа 3 &gt; 0, то Раздел 13 строка 1313 графа 04 &gt; графа 05</t>
  </si>
  <si>
    <t>Если Раздел 12 строка 1211 графа 3 &gt; 0, то Раздел 13 строка 1314 графа 04 &gt; графа 05</t>
  </si>
  <si>
    <t>Если Раздел 12 строка 1212 графа 3 &gt; 0, то Раздел 13 строка 1315 графа 04 &gt; графа 05</t>
  </si>
  <si>
    <t>Если Раздел 12 строка 1213 графа 3 &gt; 0, то Раздел 13 строка 1316 графа 04 &gt; графа 05</t>
  </si>
  <si>
    <t>Если Раздел 12 строка 1214 графа 3 &gt; 0, то Раздел 13 строка 1317 графа 04 &gt; графа 05</t>
  </si>
  <si>
    <t>Если Раздел 12 строка 1215 графа 3 &gt; 0, то Раздел 13 строка 1318 графа 04 &gt; графа 05</t>
  </si>
  <si>
    <t>Если Раздел 12 строка 1216 графа 3 &gt; 0, то Раздел 13 строка 1319 графа 04 &gt; графа 05</t>
  </si>
  <si>
    <t>Если Раздел 12 строка 1217 графа 3 &gt; 0, то Раздел 13 строка 1320 графа 04 &gt; графа 05</t>
  </si>
  <si>
    <t>Если Раздел 12 строка 1218 графа 3 &gt; 0, то Раздел 13 строка 1321 графа 04 &gt; графа 05</t>
  </si>
  <si>
    <t>Если Раздел 12 строка 1219 графа 3 &gt; 0, то Раздел 13 строка 1322 графа 04 &gt; графа 05</t>
  </si>
  <si>
    <t>Раздел 7 строка 702 графа 03 &lt;= Раздел 7 строка 701 графа 03</t>
  </si>
  <si>
    <t>Раздел 7 строка 702 графа 04 &lt;= Раздел 7 строка 701 графа 04</t>
  </si>
  <si>
    <t>Раздел 7 строка 702 графа 05 &lt;= Раздел 7 строка 701 графа 05</t>
  </si>
  <si>
    <t>Раздел 7 строка 702 графа 06 &lt;= Раздел 7 строка 701 графа 06</t>
  </si>
  <si>
    <t>Раздел 7 строка 702 графа 07 &lt;= Раздел 7 строка 701 графа 07</t>
  </si>
  <si>
    <t>Раздел 7 строка 702 графа 08 &lt;= Раздел 7 строка 701 графа 08</t>
  </si>
  <si>
    <t>Раздел 7 строка 702 графа 09 &lt;= Раздел 7 строка 701 графа 09</t>
  </si>
  <si>
    <t>Раздел 7 строка 702 графа 10 &lt;= Раздел 7 строка 701 графа 10</t>
  </si>
  <si>
    <t>Раздел 7 строка 702 графа 11 &lt;= Раздел 7 строка 701 графа 11</t>
  </si>
  <si>
    <t>Раздел 7 строка 703 графа 03 &lt;= Раздел 7 строка 701 графа 03</t>
  </si>
  <si>
    <t>Раздел 7 строка 703 графа 04 &lt;= Раздел 7 строка 701 графа 04</t>
  </si>
  <si>
    <t>Раздел 7 строка 703 графа 05 &lt;= Раздел 7 строка 701 графа 05</t>
  </si>
  <si>
    <t>Раздел 7 строка 703 графа 06 &lt;= Раздел 7 строка 701 графа 06</t>
  </si>
  <si>
    <t>Раздел 7 строка 703 графа 07 &lt;= Раздел 7 строка 701 графа 07</t>
  </si>
  <si>
    <t>Раздел 7 строка 703 графа 08 &lt;= Раздел 7 строка 701 графа 08</t>
  </si>
  <si>
    <t>Раздел 7 строка 703 графа 09 &lt;= Раздел 7 строка 701 графа 09</t>
  </si>
  <si>
    <t>Раздел 7 строка 703 графа 10 &lt;= Раздел 7 строка 701 графа 10</t>
  </si>
  <si>
    <t>Раздел 7 строка 703 графа 11 &lt;= Раздел 7 строка 701 графа 11</t>
  </si>
  <si>
    <t>Раздел 7 строка 704 графа 03 &lt;= Раздел 7 строка 702 графа 03</t>
  </si>
  <si>
    <t>Раздел 7 строка 704 графа 04 &lt;= Раздел 7 строка 702 графа 04</t>
  </si>
  <si>
    <t>Раздел 7 строка 704 графа 05 &lt;= Раздел 7 строка 702 графа 05</t>
  </si>
  <si>
    <t>Раздел 7 строка 704 графа 06 &lt;= Раздел 7 строка 702 графа 06</t>
  </si>
  <si>
    <t>Раздел 7 строка 704 графа 07 &lt;= Раздел 7 строка 702 графа 07</t>
  </si>
  <si>
    <t>Раздел 7 строка 704 графа 08 &lt;= Раздел 7 строка 702 графа 08</t>
  </si>
  <si>
    <t>Раздел 7 строка 704 графа 09 &lt;= Раздел 7 строка 702 графа 09</t>
  </si>
  <si>
    <t>Раздел 7 строка 704 графа 10 &lt;= Раздел 7 строка 702 графа 10</t>
  </si>
  <si>
    <t>Раздел 7 строка 704 графа 11 &lt;= Раздел 7 строка 702 графа 11</t>
  </si>
  <si>
    <t>Раздел 7 строка 704 графа 03 &lt;= Раздел 7 строка 703 графа 03</t>
  </si>
  <si>
    <t>Раздел 7 строка 704 графа 04 &lt;= Раздел 7 строка 703 графа 04</t>
  </si>
  <si>
    <t>Раздел 7 строка 704 графа 05 &lt;= Раздел 7 строка 703 графа 05</t>
  </si>
  <si>
    <t>Раздел 7 строка 704 графа 06 &lt;= Раздел 7 строка 703 графа 06</t>
  </si>
  <si>
    <t>Раздел 7 строка 704 графа 07 &lt;= Раздел 7 строка 703 графа 07</t>
  </si>
  <si>
    <t>Раздел 7 строка 704 графа 08 &lt;= Раздел 7 строка 703 графа 08</t>
  </si>
  <si>
    <t>Раздел 7 строка 704 графа 09 &lt;= Раздел 7 строка 703 графа 09</t>
  </si>
  <si>
    <t>Раздел 7 строка 704 графа 10 &lt;= Раздел 7 строка 703 графа 10</t>
  </si>
  <si>
    <t>Раздел 7 строка 704 графа 11 &lt;= Раздел 7 строка 703 графа 11</t>
  </si>
  <si>
    <t>Раздел 7 строка 707 графа 03 &lt;= Раздел 7 строка 701 графа 03</t>
  </si>
  <si>
    <t>Раздел 7 строка 707 графа 04 &lt;= Раздел 7 строка 701 графа 04</t>
  </si>
  <si>
    <t>Раздел 7 строка 707 графа 05 &lt;= Раздел 7 строка 701 графа 05</t>
  </si>
  <si>
    <t>Раздел 7 строка 707 графа 06 &lt;= Раздел 7 строка 701 графа 06</t>
  </si>
  <si>
    <t>Раздел 7 строка 707 графа 07 &lt;= Раздел 7 строка 701 графа 07</t>
  </si>
  <si>
    <t>Раздел 7 строка 707 графа 08 &lt;= Раздел 7 строка 701 графа 08</t>
  </si>
  <si>
    <t>Раздел 7 строка 707 графа 09 &lt;= Раздел 7 строка 701 графа 09</t>
  </si>
  <si>
    <t>Раздел 7 строка 707 графа 10 &lt;= Раздел 7 строка 701 графа 10</t>
  </si>
  <si>
    <t>Раздел 7 строка 707 графа 11 &lt;= Раздел 7 строка 701 графа 11</t>
  </si>
  <si>
    <t>Раздел 7 строка 708 графа 03 &lt;= Раздел 7 строка 707 графа 03</t>
  </si>
  <si>
    <t>Раздел 7 строка 708 графа 04 &lt;= Раздел 7 строка 707 графа 04</t>
  </si>
  <si>
    <t>Раздел 7 строка 708 графа 05 &lt;= Раздел 7 строка 707 графа 05</t>
  </si>
  <si>
    <t>Раздел 7 строка 708 графа 06 &lt;= Раздел 7 строка 707 графа 06</t>
  </si>
  <si>
    <t>Раздел 7 строка 708 графа 07 &lt;= Раздел 7 строка 707 графа 07</t>
  </si>
  <si>
    <t>Раздел 7 строка 708 графа 08 &lt;= Раздел 7 строка 707 графа 08</t>
  </si>
  <si>
    <t>Раздел 7 строка 708 графа 09 &lt;= Раздел 7 строка 707 графа 09</t>
  </si>
  <si>
    <t>Раздел 7 строка 708 графа 10 &lt;= Раздел 7 строка 707 графа 10</t>
  </si>
  <si>
    <t>Раздел 7 строка 708 графа 11 &lt;= Раздел 7 строка 707 графа 11</t>
  </si>
  <si>
    <t>Раздел 7 строка 705 графа 03 &lt;= Раздел 7 строка 701 графа 03</t>
  </si>
  <si>
    <t>Раздел 7 строка 705 графа 04 &lt;= Раздел 7 строка 701 графа 04</t>
  </si>
  <si>
    <t>Раздел 7 строка 705 графа 05 &lt;= Раздел 7 строка 701 графа 05</t>
  </si>
  <si>
    <t>Раздел 7 строка 705 графа 06 &lt;= Раздел 7 строка 701 графа 06</t>
  </si>
  <si>
    <t>Раздел 7 строка 705 графа 07 &lt;= Раздел 7 строка 701 графа 07</t>
  </si>
  <si>
    <t>Раздел 7 строка 705 графа 08 &lt;= Раздел 7 строка 701 графа 08</t>
  </si>
  <si>
    <t>Раздел 7 строка 705 графа 09 &lt;= Раздел 7 строка 701 графа 09</t>
  </si>
  <si>
    <t>Раздел 7 строка 705 графа 10 &lt;= Раздел 7 строка 701 графа 10</t>
  </si>
  <si>
    <t>Раздел 7 строка 705 графа 11 &lt;= Раздел 7 строка 701 графа 11</t>
  </si>
  <si>
    <t>Раздел 7 строка 709 графа 03 &lt;= Раздел 7 строка 701 графа 03</t>
  </si>
  <si>
    <t>Раздел 7 строка 709 графа 04 &lt;= Раздел 7 строка 701 графа 04</t>
  </si>
  <si>
    <t>Раздел 7 строка 709 графа 05 &lt;= Раздел 7 строка 701 графа 05</t>
  </si>
  <si>
    <t>Раздел 7 строка 709 графа 06 &lt;= Раздел 7 строка 701 графа 06</t>
  </si>
  <si>
    <t>Раздел 7 строка 709 графа 07 &lt;= Раздел 7 строка 701 графа 07</t>
  </si>
  <si>
    <t>Раздел 7 строка 709 графа 08 &lt;= Раздел 7 строка 701 графа 08</t>
  </si>
  <si>
    <t>Раздел 7 строка 709 графа 09 &lt;= Раздел 7 строка 701 графа 09</t>
  </si>
  <si>
    <t>Раздел 7 строка 709 графа 10 &lt;= Раздел 7 строка 701 графа 10</t>
  </si>
  <si>
    <t>Раздел 7 строка 709 графа 11 &lt;= Раздел 7 строка 701 графа 11</t>
  </si>
  <si>
    <t>Раздел 7 строка 706 графа 03 &lt;= Раздел 7 строка 702 графа 03</t>
  </si>
  <si>
    <t>Раздел 7 строка 706 графа 04 &lt;= Раздел 7 строка 702 графа 04</t>
  </si>
  <si>
    <t>Раздел 7 строка 706 графа 05 &lt;= Раздел 7 строка 702 графа 05</t>
  </si>
  <si>
    <t>Раздел 7 строка 706 графа 06 &lt;= Раздел 7 строка 702 графа 06</t>
  </si>
  <si>
    <t>Раздел 7 строка 706 графа 07 &lt;= Раздел 7 строка 702 графа 07</t>
  </si>
  <si>
    <t>Раздел 7 строка 706 графа 08 &lt;= Раздел 7 строка 702 графа 08</t>
  </si>
  <si>
    <t>Раздел 7 строка 706 графа 09 &lt;= Раздел 7 строка 702 графа 09</t>
  </si>
  <si>
    <t>Раздел 7 строка 706 графа 10 &lt;= Раздел 7 строка 702 графа 10</t>
  </si>
  <si>
    <t>Раздел 7 строка 706 графа 11 &lt;= Раздел 7 строка 702 графа 11</t>
  </si>
  <si>
    <t>Раздел 7 строка 708 графа 03 &lt;= Раздел 7 строка 702 графа 03</t>
  </si>
  <si>
    <t>Раздел 7 строка 708 графа 04 &lt;= Раздел 7 строка 702 графа 04</t>
  </si>
  <si>
    <t>Раздел 7 строка 708 графа 05 &lt;= Раздел 7 строка 702 графа 05</t>
  </si>
  <si>
    <t>Раздел 7 строка 708 графа 06 &lt;= Раздел 7 строка 702 графа 06</t>
  </si>
  <si>
    <t>Раздел 7 строка 708 графа 07 &lt;= Раздел 7 строка 702 графа 07</t>
  </si>
  <si>
    <t>Раздел 7 строка 708 графа 08 &lt;= Раздел 7 строка 702 графа 08</t>
  </si>
  <si>
    <t>Раздел 7 строка 708 графа 09 &lt;= Раздел 7 строка 702 графа 09</t>
  </si>
  <si>
    <t>Раздел 7 строка 708 графа 10 &lt;= Раздел 7 строка 702 графа 10</t>
  </si>
  <si>
    <t>Раздел 7 строка 708 графа 11 &lt;= Раздел 7 строка 702 графа 11</t>
  </si>
  <si>
    <t>Раздел 7 строка 710 графа 03 &lt;= Раздел 7 строка 702 графа 03</t>
  </si>
  <si>
    <t>Раздел 7 строка 710 графа 04 &lt;= Раздел 7 строка 702 графа 04</t>
  </si>
  <si>
    <t>Раздел 7 строка 710 графа 05 &lt;= Раздел 7 строка 702 графа 05</t>
  </si>
  <si>
    <t>Раздел 7 строка 710 графа 06 &lt;= Раздел 7 строка 702 графа 06</t>
  </si>
  <si>
    <t>Раздел 7 строка 710 графа 07 &lt;= Раздел 7 строка 702 графа 07</t>
  </si>
  <si>
    <t>Раздел 7 строка 710 графа 08 &lt;= Раздел 7 строка 702 графа 08</t>
  </si>
  <si>
    <t>Раздел 7 строка 710 графа 09 &lt;= Раздел 7 строка 702 графа 09</t>
  </si>
  <si>
    <t>Раздел 7 строка 710 графа 10 &lt;= Раздел 7 строка 702 графа 10</t>
  </si>
  <si>
    <t>Раздел 7 строка 710 графа 11 &lt;= Раздел 7 строка 702 графа 11</t>
  </si>
  <si>
    <t>Раздел 7 строка 712 графа 03 &lt;= Раздел 7 строка 702 графа 03</t>
  </si>
  <si>
    <t>Раздел 7 строка 712 графа 04 &lt;= Раздел 7 строка 702 графа 04</t>
  </si>
  <si>
    <t>Раздел 7 строка 712 графа 05 &lt;= Раздел 7 строка 702 графа 05</t>
  </si>
  <si>
    <t>Раздел 7 строка 712 графа 06 &lt;= Раздел 7 строка 702 графа 06</t>
  </si>
  <si>
    <t>Раздел 7 строка 712 графа 07 &lt;= Раздел 7 строка 702 графа 07</t>
  </si>
  <si>
    <t>Раздел 7 строка 712 графа 08 &lt;= Раздел 7 строка 702 графа 08</t>
  </si>
  <si>
    <t>Раздел 7 строка 712 графа 09 &lt;= Раздел 7 строка 702 графа 09</t>
  </si>
  <si>
    <t>Раздел 7 строка 712 графа 10 &lt;= Раздел 7 строка 702 графа 10</t>
  </si>
  <si>
    <t>Раздел 7 строка 712 графа 11 &lt;= Раздел 7 строка 702 графа 11</t>
  </si>
  <si>
    <t>Раздел 7 строка 706 графа 03 &lt;= Раздел 7 строка 705 графа 03</t>
  </si>
  <si>
    <t>Раздел 7 строка 706 графа 04 &lt;= Раздел 7 строка 705 графа 04</t>
  </si>
  <si>
    <t>Раздел 7 строка 706 графа 05 &lt;= Раздел 7 строка 705 графа 05</t>
  </si>
  <si>
    <t>Раздел 7 строка 706 графа 06 &lt;= Раздел 7 строка 705 графа 06</t>
  </si>
  <si>
    <t>Раздел 7 строка 706 графа 07 &lt;= Раздел 7 строка 705 графа 07</t>
  </si>
  <si>
    <t>Раздел 7 строка 706 графа 08 &lt;= Раздел 7 строка 705 графа 08</t>
  </si>
  <si>
    <t>Раздел 7 строка 706 графа 09 &lt;= Раздел 7 строка 705 графа 09</t>
  </si>
  <si>
    <t>Раздел 7 строка 706 графа 10 &lt;= Раздел 7 строка 705 графа 10</t>
  </si>
  <si>
    <t>Раздел 7 строка 706 графа 11 &lt;= Раздел 7 строка 705 графа 11</t>
  </si>
  <si>
    <t>Раздел 7 строка 710 графа 03 &lt;= Раздел 7 строка 709 графа 03</t>
  </si>
  <si>
    <t>Раздел 7 строка 710 графа 04 &lt;= Раздел 7 строка 709 графа 04</t>
  </si>
  <si>
    <t>Раздел 7 строка 710 графа 05 &lt;= Раздел 7 строка 709 графа 05</t>
  </si>
  <si>
    <t>Раздел 7 строка 710 графа 06 &lt;= Раздел 7 строка 709 графа 06</t>
  </si>
  <si>
    <t>Раздел 7 строка 710 графа 07 &lt;= Раздел 7 строка 709 графа 07</t>
  </si>
  <si>
    <t>Раздел 7 строка 710 графа 08 &lt;= Раздел 7 строка 709 графа 08</t>
  </si>
  <si>
    <t>Раздел 7 строка 710 графа 09 &lt;= Раздел 7 строка 709 графа 09</t>
  </si>
  <si>
    <t>Раздел 7 строка 710 графа 10 &lt;= Раздел 7 строка 709 графа 10</t>
  </si>
  <si>
    <t>Раздел 7 строка 710 графа 11 &lt;= Раздел 7 строка 709 графа 11</t>
  </si>
  <si>
    <t>Раздел 7 строка 712 графа 03 &lt;= Раздел 7 строка 711 графа 03</t>
  </si>
  <si>
    <t>Раздел 7 строка 712 графа 04 &lt;= Раздел 7 строка 711 графа 04</t>
  </si>
  <si>
    <t>Раздел 7 строка 712 графа 05 &lt;= Раздел 7 строка 711 графа 05</t>
  </si>
  <si>
    <t>Раздел 7 строка 712 графа 06 &lt;= Раздел 7 строка 711 графа 06</t>
  </si>
  <si>
    <t>Раздел 7 строка 712 графа 07 &lt;= Раздел 7 строка 711 графа 07</t>
  </si>
  <si>
    <t>Раздел 7 строка 712 графа 08 &lt;= Раздел 7 строка 711 графа 08</t>
  </si>
  <si>
    <t>Раздел 7 строка 712 графа 09 &lt;= Раздел 7 строка 711 графа 09</t>
  </si>
  <si>
    <t>Раздел 7 строка 712 графа 10 &lt;= Раздел 7 строка 711 графа 10</t>
  </si>
  <si>
    <t>Раздел 7 строка 712 графа 11 &lt;= Раздел 7 строка 711 графа 11</t>
  </si>
  <si>
    <t>Раздел 7 строка 711 графа 03 &lt;= Раздел 7 строка 703 графа 03</t>
  </si>
  <si>
    <t>Раздел 7 строка 711 графа 04 &lt;= Раздел 7 строка 703 графа 04</t>
  </si>
  <si>
    <t>Раздел 7 строка 711 графа 05 &lt;= Раздел 7 строка 703 графа 05</t>
  </si>
  <si>
    <t>Раздел 7 строка 711 графа 06 &lt;= Раздел 7 строка 703 графа 06</t>
  </si>
  <si>
    <t>Раздел 7 строка 711 графа 07 &lt;= Раздел 7 строка 703 графа 07</t>
  </si>
  <si>
    <t>Раздел 7 строка 711 графа 08 &lt;= Раздел 7 строка 703 графа 08</t>
  </si>
  <si>
    <t>Раздел 7 строка 711 графа 09 &lt;= Раздел 7 строка 703 графа 09</t>
  </si>
  <si>
    <t>Раздел 7 строка 711 графа 10 &lt;= Раздел 7 строка 703 графа 10</t>
  </si>
  <si>
    <t>Раздел 7 строка 711 графа 11 &lt;= Раздел 7 строка 703 графа 11</t>
  </si>
  <si>
    <t>Раздел 7 строка 712 графа 03 &lt;= Раздел 7 строка 704 графа 03</t>
  </si>
  <si>
    <t>Раздел 7 строка 712 графа 04 &lt;= Раздел 7 строка 704 графа 04</t>
  </si>
  <si>
    <t>Раздел 7 строка 712 графа 05 &lt;= Раздел 7 строка 704 графа 05</t>
  </si>
  <si>
    <t>Раздел 7 строка 712 графа 06 &lt;= Раздел 7 строка 704 графа 06</t>
  </si>
  <si>
    <t>Раздел 7 строка 712 графа 07 &lt;= Раздел 7 строка 704 графа 07</t>
  </si>
  <si>
    <t>Раздел 7 строка 712 графа 08 &lt;= Раздел 7 строка 704 графа 08</t>
  </si>
  <si>
    <t>Раздел 7 строка 712 графа 09 &lt;= Раздел 7 строка 704 графа 09</t>
  </si>
  <si>
    <t>Раздел 7 строка 712 графа 10 &lt;= Раздел 7 строка 704 графа 10</t>
  </si>
  <si>
    <t>Раздел 7 строка 712 графа 11 &lt;= Раздел 7 строка 704 графа 11</t>
  </si>
  <si>
    <t>Раздел 7 строка 704 графа 03 &lt;= Раздел 7 строка 701 графа 03</t>
  </si>
  <si>
    <t>Раздел 7 строка 704 графа 04 &lt;= Раздел 7 строка 701 графа 04</t>
  </si>
  <si>
    <t>Раздел 7 строка 704 графа 05 &lt;= Раздел 7 строка 701 графа 05</t>
  </si>
  <si>
    <t>Раздел 7 строка 704 графа 06 &lt;= Раздел 7 строка 701 графа 06</t>
  </si>
  <si>
    <t>Раздел 7 строка 704 графа 07 &lt;= Раздел 7 строка 701 графа 07</t>
  </si>
  <si>
    <t>Раздел 7 строка 704 графа 08 &lt;= Раздел 7 строка 701 графа 08</t>
  </si>
  <si>
    <t>Раздел 7 строка 704 графа 09 &lt;= Раздел 7 строка 701 графа 09</t>
  </si>
  <si>
    <t>Раздел 7 строка 704 графа 10 &lt;= Раздел 7 строка 701 графа 10</t>
  </si>
  <si>
    <t>Раздел 7 строка 704 графа 11 &lt;= Раздел 7 строка 701 графа 11</t>
  </si>
  <si>
    <t>Раздел 7 строка 708 графа 03 &lt;= Раздел 7 строка 701 графа 03</t>
  </si>
  <si>
    <t>Раздел 7 строка 708 графа 04 &lt;= Раздел 7 строка 701 графа 04</t>
  </si>
  <si>
    <t>Раздел 7 строка 708 графа 05 &lt;= Раздел 7 строка 701 графа 05</t>
  </si>
  <si>
    <t>Раздел 7 строка 708 графа 06 &lt;= Раздел 7 строка 701 графа 06</t>
  </si>
  <si>
    <t>Раздел 7 строка 708 графа 07 &lt;= Раздел 7 строка 701 графа 07</t>
  </si>
  <si>
    <t>Раздел 7 строка 708 графа 08 &lt;= Раздел 7 строка 701 графа 08</t>
  </si>
  <si>
    <t>Раздел 7 строка 708 графа 09 &lt;= Раздел 7 строка 701 графа 09</t>
  </si>
  <si>
    <t>Раздел 7 строка 708 графа 10 &lt;= Раздел 7 строка 701 графа 10</t>
  </si>
  <si>
    <t>Раздел 7 строка 708 графа 11 &lt;= Раздел 7 строка 701 графа 11</t>
  </si>
  <si>
    <t>Раздел 7 строка 706 графа 03 &lt;= Раздел 7 строка 701 графа 03</t>
  </si>
  <si>
    <t>Раздел 7 строка 706 графа 04 &lt;= Раздел 7 строка 701 графа 04</t>
  </si>
  <si>
    <t>Раздел 7 строка 706 графа 05 &lt;= Раздел 7 строка 701 графа 05</t>
  </si>
  <si>
    <t>Раздел 7 строка 706 графа 06 &lt;= Раздел 7 строка 701 графа 06</t>
  </si>
  <si>
    <t>Раздел 7 строка 706 графа 07 &lt;= Раздел 7 строка 701 графа 07</t>
  </si>
  <si>
    <t>Раздел 7 строка 706 графа 08 &lt;= Раздел 7 строка 701 графа 08</t>
  </si>
  <si>
    <t>Раздел 7 строка 706 графа 09 &lt;= Раздел 7 строка 701 графа 09</t>
  </si>
  <si>
    <t>Раздел 7 строка 706 графа 10 &lt;= Раздел 7 строка 701 графа 10</t>
  </si>
  <si>
    <t>Раздел 7 строка 706 графа 11 &lt;= Раздел 7 строка 701 графа 11</t>
  </si>
  <si>
    <t>Раздел 7 строка 710 графа 03 &lt;= Раздел 7 строка 701 графа 03</t>
  </si>
  <si>
    <t>Раздел 7 строка 710 графа 04 &lt;= Раздел 7 строка 701 графа 04</t>
  </si>
  <si>
    <t>Раздел 7 строка 710 графа 05 &lt;= Раздел 7 строка 701 графа 05</t>
  </si>
  <si>
    <t>Раздел 7 строка 710 графа 06 &lt;= Раздел 7 строка 701 графа 06</t>
  </si>
  <si>
    <t>Раздел 7 строка 710 графа 07 &lt;= Раздел 7 строка 701 графа 07</t>
  </si>
  <si>
    <t>Раздел 7 строка 710 графа 08 &lt;= Раздел 7 строка 701 графа 08</t>
  </si>
  <si>
    <t>Раздел 7 строка 710 графа 09 &lt;= Раздел 7 строка 701 графа 09</t>
  </si>
  <si>
    <t>Раздел 7 строка 710 графа 10 &lt;= Раздел 7 строка 701 графа 10</t>
  </si>
  <si>
    <t>Раздел 7 строка 710 графа 11 &lt;= Раздел 7 строка 701 графа 11</t>
  </si>
  <si>
    <t>Раздел 7 строка 711 графа 03 &lt;= Раздел 7 строка 701 графа 03</t>
  </si>
  <si>
    <t>Раздел 7 строка 711 графа 04 &lt;= Раздел 7 строка 701 графа 04</t>
  </si>
  <si>
    <t>Раздел 7 строка 711 графа 05 &lt;= Раздел 7 строка 701 графа 05</t>
  </si>
  <si>
    <t>Раздел 7 строка 711 графа 06 &lt;= Раздел 7 строка 701 графа 06</t>
  </si>
  <si>
    <t>Раздел 7 строка 711 графа 07 &lt;= Раздел 7 строка 701 графа 07</t>
  </si>
  <si>
    <t>Раздел 7 строка 711 графа 08 &lt;= Раздел 7 строка 701 графа 08</t>
  </si>
  <si>
    <t>Раздел 7 строка 711 графа 09 &lt;= Раздел 7 строка 701 графа 09</t>
  </si>
  <si>
    <t>Раздел 7 строка 711 графа 10 &lt;= Раздел 7 строка 701 графа 10</t>
  </si>
  <si>
    <t>Раздел 7 строка 711 графа 11 &lt;= Раздел 7 строка 701 графа 11</t>
  </si>
  <si>
    <t>Раздел 7 строка 712 графа 03 &lt;= Раздел 7 строка 701 графа 03</t>
  </si>
  <si>
    <t>Раздел 7 строка 712 графа 04 &lt;= Раздел 7 строка 701 графа 04</t>
  </si>
  <si>
    <t>Раздел 7 строка 712 графа 05 &lt;= Раздел 7 строка 701 графа 05</t>
  </si>
  <si>
    <t>Раздел 7 строка 712 графа 06 &lt;= Раздел 7 строка 701 графа 06</t>
  </si>
  <si>
    <t>Раздел 7 строка 712 графа 07 &lt;= Раздел 7 строка 701 графа 07</t>
  </si>
  <si>
    <t>Раздел 7 строка 712 графа 08 &lt;= Раздел 7 строка 701 графа 08</t>
  </si>
  <si>
    <t>Раздел 7 строка 712 графа 09 &lt;= Раздел 7 строка 701 графа 09</t>
  </si>
  <si>
    <t>Раздел 7 строка 712 графа 10 &lt;= Раздел 7 строка 701 графа 10</t>
  </si>
  <si>
    <t>Раздел 7 строка 712 графа 11 &lt;= Раздел 7 строка 701 графа 11</t>
  </si>
  <si>
    <t>Раздел 7 строка 701 графа 03 = Раздел 6 строка 601 графа 03</t>
  </si>
  <si>
    <t>Раздел 6 строка 601 графа 05 &lt;= Раздел 6 строка 601 графа 03</t>
  </si>
  <si>
    <t>Раздел 6 строка 602 графа 05 &lt;= Раздел 6 строка 602 графа 03</t>
  </si>
  <si>
    <t>Раздел 6 строка 603 графа 05 &lt;= Раздел 6 строка 603 графа 03</t>
  </si>
  <si>
    <t>Раздел 6 строка 604 графа 05 &lt;= Раздел 6 строка 604 графа 03</t>
  </si>
  <si>
    <t>Раздел 6 строка 605 графа 05 &lt;= Раздел 6 строка 605 графа 03</t>
  </si>
  <si>
    <t>Раздел 6 строка 606 графа 05 &lt;= Раздел 6 строка 606 графа 03</t>
  </si>
  <si>
    <t>Раздел 6 строка 607 графа 05 &lt;= Раздел 6 строка 607 графа 03</t>
  </si>
  <si>
    <t>Раздел 6 строка 608 графа 05 &lt;= Раздел 6 строка 608 графа 03</t>
  </si>
  <si>
    <t>Раздел 6 строка 609 графа 05 &lt;= Раздел 6 строка 609 графа 03</t>
  </si>
  <si>
    <t>Раздел 6 строка 610 графа 05 &lt;= Раздел 6 строка 610 графа 03</t>
  </si>
  <si>
    <t>Раздел 6 строка 611 графа 05 &lt;= Раздел 6 строка 611 графа 03</t>
  </si>
  <si>
    <t>Раздел 6 строка 612 графа 05 &lt;= Раздел 6 строка 612 графа 03</t>
  </si>
  <si>
    <t>Раздел 6 строка 613 графа 05 &lt;= Раздел 6 строка 613 графа 03</t>
  </si>
  <si>
    <t>Раздел 6 строка 614 графа 05 &lt;= Раздел 6 строка 614 графа 03</t>
  </si>
  <si>
    <t>Раздел 6 строка 615 графа 05 &lt;= Раздел 6 строка 615 графа 03</t>
  </si>
  <si>
    <t>Раздел 6 строка 616 графа 05 &lt;= Раздел 6 строка 616 графа 03</t>
  </si>
  <si>
    <t>Раздел 6 строка 617 графа 05 &lt;= Раздел 6 строка 617 графа 03</t>
  </si>
  <si>
    <t>Раздел 6 строка 618 графа 05 &lt;= Раздел 6 строка 618 графа 03</t>
  </si>
  <si>
    <t>Раздел 6 строка 619 графа 05 &lt;= Раздел 6 строка 619 графа 03</t>
  </si>
  <si>
    <t>Раздел 6 строка 620 графа 05 &lt;= Раздел 6 строка 620 графа 03</t>
  </si>
  <si>
    <t>Раздел 6 строка 621 графа 05 &lt;= Раздел 6 строка 621 графа 03</t>
  </si>
  <si>
    <t>Раздел 6 строка 622 графа 05 &lt;= Раздел 6 строка 622 графа 03</t>
  </si>
  <si>
    <t>Раздел 6 строка 623 графа 05 &lt;= Раздел 6 строка 623 графа 03</t>
  </si>
  <si>
    <t>Раздел 6 строка 601 графа 04 &lt;= Раздел 6 строка 601 графа 03</t>
  </si>
  <si>
    <t>Раздел 6 строка 602 графа 04 &lt;= Раздел 6 строка 602 графа 03</t>
  </si>
  <si>
    <t>Раздел 6 строка 603 графа 04 &lt;= Раздел 6 строка 603 графа 03</t>
  </si>
  <si>
    <t>Раздел 6 строка 604 графа 04 &lt;= Раздел 6 строка 604 графа 03</t>
  </si>
  <si>
    <t>Раздел 6 строка 605 графа 04 &lt;= Раздел 6 строка 605 графа 03</t>
  </si>
  <si>
    <t>Раздел 6 строка 606 графа 04 &lt;= Раздел 6 строка 606 графа 03</t>
  </si>
  <si>
    <t>Раздел 6 строка 607 графа 04 &lt;= Раздел 6 строка 607 графа 03</t>
  </si>
  <si>
    <t>Раздел 6 строка 608 графа 04 &lt;= Раздел 6 строка 608 графа 03</t>
  </si>
  <si>
    <t>Раздел 6 строка 609 графа 04 &lt;= Раздел 6 строка 609 графа 03</t>
  </si>
  <si>
    <t>Раздел 6 строка 610 графа 04 &lt;= Раздел 6 строка 610 графа 03</t>
  </si>
  <si>
    <t>Раздел 6 строка 611 графа 04 &lt;= Раздел 6 строка 611 графа 03</t>
  </si>
  <si>
    <t>Раздел 6 строка 612 графа 04 &lt;= Раздел 6 строка 612 графа 03</t>
  </si>
  <si>
    <t>Раздел 6 строка 613 графа 04 &lt;= Раздел 6 строка 613 графа 03</t>
  </si>
  <si>
    <t>Раздел 6 строка 614 графа 04 &lt;= Раздел 6 строка 614 графа 03</t>
  </si>
  <si>
    <t>Раздел 6 строка 615 графа 04 &lt;= Раздел 6 строка 615 графа 03</t>
  </si>
  <si>
    <t>Раздел 6 строка 616 графа 04 &lt;= Раздел 6 строка 616 графа 03</t>
  </si>
  <si>
    <t>Раздел 6 строка 617 графа 04 &lt;= Раздел 6 строка 617 графа 03</t>
  </si>
  <si>
    <t>Раздел 6 строка 618 графа 04 &lt;= Раздел 6 строка 618 графа 03</t>
  </si>
  <si>
    <t>Раздел 6 строка 619 графа 04 &lt;= Раздел 6 строка 619 графа 03</t>
  </si>
  <si>
    <t>Раздел 6 строка 620 графа 04 &lt;= Раздел 6 строка 620 графа 03</t>
  </si>
  <si>
    <t>Раздел 6 строка 621 графа 04 &lt;= Раздел 6 строка 621 графа 03</t>
  </si>
  <si>
    <t>Раздел 6 строка 622 графа 04 &lt;= Раздел 6 строка 622 графа 03</t>
  </si>
  <si>
    <t>Раздел 6 строка 623 графа 04 &lt;= Раздел 6 строка 623 графа 03</t>
  </si>
  <si>
    <t>Раздел 6 строка 601 графа 06 &lt;= Раздел 6 строка 601 графа 03</t>
  </si>
  <si>
    <t>Раздел 6 строка 602 графа 06 &lt;= Раздел 6 строка 602 графа 03</t>
  </si>
  <si>
    <t>Раздел 6 строка 603 графа 06 &lt;= Раздел 6 строка 603 графа 03</t>
  </si>
  <si>
    <t>Раздел 6 строка 604 графа 06 &lt;= Раздел 6 строка 604 графа 03</t>
  </si>
  <si>
    <t>Раздел 6 строка 605 графа 06 &lt;= Раздел 6 строка 605 графа 03</t>
  </si>
  <si>
    <t>Раздел 6 строка 606 графа 06 &lt;= Раздел 6 строка 606 графа 03</t>
  </si>
  <si>
    <t>Раздел 6 строка 607 графа 06 &lt;= Раздел 6 строка 607 графа 03</t>
  </si>
  <si>
    <t>Раздел 6 строка 608 графа 06 &lt;= Раздел 6 строка 608 графа 03</t>
  </si>
  <si>
    <t>Раздел 6 строка 609 графа 06 &lt;= Раздел 6 строка 609 графа 03</t>
  </si>
  <si>
    <t>Раздел 6 строка 610 графа 06 &lt;= Раздел 6 строка 610 графа 03</t>
  </si>
  <si>
    <t>Раздел 6 строка 611 графа 06 &lt;= Раздел 6 строка 611 графа 03</t>
  </si>
  <si>
    <t>Раздел 6 строка 612 графа 06 &lt;= Раздел 6 строка 612 графа 03</t>
  </si>
  <si>
    <t>Раздел 6 строка 613 графа 06 &lt;= Раздел 6 строка 613 графа 03</t>
  </si>
  <si>
    <t>Раздел 6 строка 614 графа 06 &lt;= Раздел 6 строка 614 графа 03</t>
  </si>
  <si>
    <t>Раздел 6 строка 615 графа 06 &lt;= Раздел 6 строка 615 графа 03</t>
  </si>
  <si>
    <t>Раздел 6 строка 616 графа 06 &lt;= Раздел 6 строка 616 графа 03</t>
  </si>
  <si>
    <t>Раздел 6 строка 617 графа 06 &lt;= Раздел 6 строка 617 графа 03</t>
  </si>
  <si>
    <t>Раздел 6 строка 618 графа 06 &lt;= Раздел 6 строка 618 графа 03</t>
  </si>
  <si>
    <t>Раздел 6 строка 619 графа 06 &lt;= Раздел 6 строка 619 графа 03</t>
  </si>
  <si>
    <t>Раздел 6 строка 620 графа 06 &lt;= Раздел 6 строка 620 графа 03</t>
  </si>
  <si>
    <t>Раздел 6 строка 621 графа 06 &lt;= Раздел 6 строка 621 графа 03</t>
  </si>
  <si>
    <t>Раздел 6 строка 622 графа 06 &lt;= Раздел 6 строка 622 графа 03</t>
  </si>
  <si>
    <t>Раздел 6 строка 623 графа 06 &lt;= Раздел 6 строка 623 графа 03</t>
  </si>
  <si>
    <t>Раздел 6 строка 601 графа 07 &lt;= Раздел 6 строка 601 графа 03</t>
  </si>
  <si>
    <t>Раздел 6 строка 602 графа 07 &lt;= Раздел 6 строка 602 графа 03</t>
  </si>
  <si>
    <t>Раздел 6 строка 603 графа 07 &lt;= Раздел 6 строка 603 графа 03</t>
  </si>
  <si>
    <t>Раздел 6 строка 604 графа 07 &lt;= Раздел 6 строка 604 графа 03</t>
  </si>
  <si>
    <t>Раздел 6 строка 605 графа 07 &lt;= Раздел 6 строка 605 графа 03</t>
  </si>
  <si>
    <t>Раздел 6 строка 606 графа 07 &lt;= Раздел 6 строка 606 графа 03</t>
  </si>
  <si>
    <t>Раздел 6 строка 607 графа 07 &lt;= Раздел 6 строка 607 графа 03</t>
  </si>
  <si>
    <t>Раздел 6 строка 608 графа 07 &lt;= Раздел 6 строка 608 графа 03</t>
  </si>
  <si>
    <t>Раздел 6 строка 609 графа 07 &lt;= Раздел 6 строка 609 графа 03</t>
  </si>
  <si>
    <t>Раздел 6 строка 610 графа 07 &lt;= Раздел 6 строка 610 графа 03</t>
  </si>
  <si>
    <t>Раздел 6 строка 611 графа 07 &lt;= Раздел 6 строка 611 графа 03</t>
  </si>
  <si>
    <t>Раздел 6 строка 612 графа 07 &lt;= Раздел 6 строка 612 графа 03</t>
  </si>
  <si>
    <t>Раздел 6 строка 613 графа 07 &lt;= Раздел 6 строка 613 графа 03</t>
  </si>
  <si>
    <t>Раздел 6 строка 614 графа 07 &lt;= Раздел 6 строка 614 графа 03</t>
  </si>
  <si>
    <t>Раздел 6 строка 615 графа 07 &lt;= Раздел 6 строка 615 графа 03</t>
  </si>
  <si>
    <t>Раздел 6 строка 616 графа 07 &lt;= Раздел 6 строка 616 графа 03</t>
  </si>
  <si>
    <t>Раздел 6 строка 617 графа 07 &lt;= Раздел 6 строка 617 графа 03</t>
  </si>
  <si>
    <t>Раздел 6 строка 618 графа 07 &lt;= Раздел 6 строка 618 графа 03</t>
  </si>
  <si>
    <t>Раздел 6 строка 619 графа 07 &lt;= Раздел 6 строка 619 графа 03</t>
  </si>
  <si>
    <t>Раздел 6 строка 620 графа 07 &lt;= Раздел 6 строка 620 графа 03</t>
  </si>
  <si>
    <t>Раздел 6 строка 621 графа 07 &lt;= Раздел 6 строка 621 графа 03</t>
  </si>
  <si>
    <t>Раздел 6 строка 622 графа 07 &lt;= Раздел 6 строка 622 графа 03</t>
  </si>
  <si>
    <t>Раздел 6 строка 623 графа 07 &lt;= Раздел 6 строка 623 графа 03</t>
  </si>
  <si>
    <t>Раздел 6 строка 601 графа 08 &lt;= Раздел 6 строка 601 графа 03</t>
  </si>
  <si>
    <t>Раздел 6 строка 602 графа 08 &lt;= Раздел 6 строка 602 графа 03</t>
  </si>
  <si>
    <t>Раздел 6 строка 603 графа 08 &lt;= Раздел 6 строка 603 графа 03</t>
  </si>
  <si>
    <t>Раздел 6 строка 604 графа 08 &lt;= Раздел 6 строка 604 графа 03</t>
  </si>
  <si>
    <t>Раздел 6 строка 605 графа 08 &lt;= Раздел 6 строка 605 графа 03</t>
  </si>
  <si>
    <t>Раздел 6 строка 606 графа 08 &lt;= Раздел 6 строка 606 графа 03</t>
  </si>
  <si>
    <t>Раздел 6 строка 607 графа 08 &lt;= Раздел 6 строка 607 графа 03</t>
  </si>
  <si>
    <t>Раздел 6 строка 608 графа 08 &lt;= Раздел 6 строка 608 графа 03</t>
  </si>
  <si>
    <t>Раздел 6 строка 609 графа 08 &lt;= Раздел 6 строка 609 графа 03</t>
  </si>
  <si>
    <t>Раздел 6 строка 610 графа 08 &lt;= Раздел 6 строка 610 графа 03</t>
  </si>
  <si>
    <t>Раздел 6 строка 611 графа 08 &lt;= Раздел 6 строка 611 графа 03</t>
  </si>
  <si>
    <t>Раздел 6 строка 612 графа 08 &lt;= Раздел 6 строка 612 графа 03</t>
  </si>
  <si>
    <t>Раздел 6 строка 613 графа 08 &lt;= Раздел 6 строка 613 графа 03</t>
  </si>
  <si>
    <t>Раздел 6 строка 614 графа 08 &lt;= Раздел 6 строка 614 графа 03</t>
  </si>
  <si>
    <t>Раздел 6 строка 615 графа 08 &lt;= Раздел 6 строка 615 графа 03</t>
  </si>
  <si>
    <t>Раздел 6 строка 616 графа 08 &lt;= Раздел 6 строка 616 графа 03</t>
  </si>
  <si>
    <t>Раздел 6 строка 617 графа 08 &lt;= Раздел 6 строка 617 графа 03</t>
  </si>
  <si>
    <t>Раздел 6 строка 618 графа 08 &lt;= Раздел 6 строка 618 графа 03</t>
  </si>
  <si>
    <t>Раздел 6 строка 619 графа 08 &lt;= Раздел 6 строка 619 графа 03</t>
  </si>
  <si>
    <t>Раздел 6 строка 620 графа 08 &lt;= Раздел 6 строка 620 графа 03</t>
  </si>
  <si>
    <t>Раздел 6 строка 621 графа 08 &lt;= Раздел 6 строка 621 графа 03</t>
  </si>
  <si>
    <t>Раздел 6 строка 622 графа 08 &lt;= Раздел 6 строка 622 графа 03</t>
  </si>
  <si>
    <t>Раздел 6 строка 623 графа 08 &lt;= Раздел 6 строка 623 графа 03</t>
  </si>
  <si>
    <t>Раздел 6 строка 601 графа 09 &lt;= Раздел 6 строка 601 графа 03</t>
  </si>
  <si>
    <t>Раздел 6 строка 602 графа 09 &lt;= Раздел 6 строка 602 графа 03</t>
  </si>
  <si>
    <t>Раздел 6 строка 603 графа 09 &lt;= Раздел 6 строка 603 графа 03</t>
  </si>
  <si>
    <t>Раздел 6 строка 604 графа 09 &lt;= Раздел 6 строка 604 графа 03</t>
  </si>
  <si>
    <t>Раздел 6 строка 605 графа 09 &lt;= Раздел 6 строка 605 графа 03</t>
  </si>
  <si>
    <t>Раздел 6 строка 606 графа 09 &lt;= Раздел 6 строка 606 графа 03</t>
  </si>
  <si>
    <t>Раздел 6 строка 607 графа 09 &lt;= Раздел 6 строка 607 графа 03</t>
  </si>
  <si>
    <t>Раздел 6 строка 608 графа 09 &lt;= Раздел 6 строка 608 графа 03</t>
  </si>
  <si>
    <t>Раздел 6 строка 609 графа 09 &lt;= Раздел 6 строка 609 графа 03</t>
  </si>
  <si>
    <t>Раздел 6 строка 610 графа 09 &lt;= Раздел 6 строка 610 графа 03</t>
  </si>
  <si>
    <t>Раздел 6 строка 611 графа 09 &lt;= Раздел 6 строка 611 графа 03</t>
  </si>
  <si>
    <t>Раздел 6 строка 612 графа 09 &lt;= Раздел 6 строка 612 графа 03</t>
  </si>
  <si>
    <t>Раздел 6 строка 613 графа 09 &lt;= Раздел 6 строка 613 графа 03</t>
  </si>
  <si>
    <t>Раздел 6 строка 614 графа 09 &lt;= Раздел 6 строка 614 графа 03</t>
  </si>
  <si>
    <t>Раздел 6 строка 615 графа 09 &lt;= Раздел 6 строка 615 графа 03</t>
  </si>
  <si>
    <t>Раздел 6 строка 616 графа 09 &lt;= Раздел 6 строка 616 графа 03</t>
  </si>
  <si>
    <t>Раздел 6 строка 617 графа 09 &lt;= Раздел 6 строка 617 графа 03</t>
  </si>
  <si>
    <t>Раздел 6 строка 618 графа 09 &lt;= Раздел 6 строка 618 графа 03</t>
  </si>
  <si>
    <t>Раздел 6 строка 619 графа 09 &lt;= Раздел 6 строка 619 графа 03</t>
  </si>
  <si>
    <t>Раздел 6 строка 620 графа 09 &lt;= Раздел 6 строка 620 графа 03</t>
  </si>
  <si>
    <t>Раздел 6 строка 621 графа 09 &lt;= Раздел 6 строка 621 графа 03</t>
  </si>
  <si>
    <t>Раздел 6 строка 622 графа 09 &lt;= Раздел 6 строка 622 графа 03</t>
  </si>
  <si>
    <t>Раздел 6 строка 623 графа 09 &lt;= Раздел 6 строка 623 графа 03</t>
  </si>
  <si>
    <t>Раздел 6 строка 601 графа 10 &lt;= Раздел 6 строка 601 графа 03</t>
  </si>
  <si>
    <t>Раздел 6 строка 602 графа 10 &lt;= Раздел 6 строка 602 графа 03</t>
  </si>
  <si>
    <t>Раздел 6 строка 603 графа 10 &lt;= Раздел 6 строка 603 графа 03</t>
  </si>
  <si>
    <t>Раздел 6 строка 604 графа 10 &lt;= Раздел 6 строка 604 графа 03</t>
  </si>
  <si>
    <t>Раздел 6 строка 605 графа 10 &lt;= Раздел 6 строка 605 графа 03</t>
  </si>
  <si>
    <t>Раздел 6 строка 606 графа 10 &lt;= Раздел 6 строка 606 графа 03</t>
  </si>
  <si>
    <t>Раздел 6 строка 607 графа 10 &lt;= Раздел 6 строка 607 графа 03</t>
  </si>
  <si>
    <t>Раздел 6 строка 608 графа 10 &lt;= Раздел 6 строка 608 графа 03</t>
  </si>
  <si>
    <t>Раздел 6 строка 609 графа 10 &lt;= Раздел 6 строка 609 графа 03</t>
  </si>
  <si>
    <t>Раздел 6 строка 610 графа 10 &lt;= Раздел 6 строка 610 графа 03</t>
  </si>
  <si>
    <t>Раздел 6 строка 611 графа 10 &lt;= Раздел 6 строка 611 графа 03</t>
  </si>
  <si>
    <t>Раздел 6 строка 612 графа 10 &lt;= Раздел 6 строка 612 графа 03</t>
  </si>
  <si>
    <t>Раздел 6 строка 613 графа 10 &lt;= Раздел 6 строка 613 графа 03</t>
  </si>
  <si>
    <t>Раздел 6 строка 614 графа 10 &lt;= Раздел 6 строка 614 графа 03</t>
  </si>
  <si>
    <t>Раздел 6 строка 615 графа 10 &lt;= Раздел 6 строка 615 графа 03</t>
  </si>
  <si>
    <t>Раздел 6 строка 616 графа 10 &lt;= Раздел 6 строка 616 графа 03</t>
  </si>
  <si>
    <t>Раздел 6 строка 617 графа 10 &lt;= Раздел 6 строка 617 графа 03</t>
  </si>
  <si>
    <t>Раздел 6 строка 618 графа 10 &lt;= Раздел 6 строка 618 графа 03</t>
  </si>
  <si>
    <t>Раздел 6 строка 619 графа 10 &lt;= Раздел 6 строка 619 графа 03</t>
  </si>
  <si>
    <t>Раздел 6 строка 620 графа 10 &lt;= Раздел 6 строка 620 графа 03</t>
  </si>
  <si>
    <t>Раздел 6 строка 621 графа 10 &lt;= Раздел 6 строка 621 графа 03</t>
  </si>
  <si>
    <t>Раздел 6 строка 622 графа 10 &lt;= Раздел 6 строка 622 графа 03</t>
  </si>
  <si>
    <t>Раздел 6 строка 623 графа 10 &lt;= Раздел 6 строка 623 графа 03</t>
  </si>
  <si>
    <t>Раздел 6 строка 601 графа 11 &lt;= Раздел 6 строка 601 графа 03</t>
  </si>
  <si>
    <t>Раздел 6 строка 602 графа 11 &lt;= Раздел 6 строка 602 графа 03</t>
  </si>
  <si>
    <t>Раздел 6 строка 603 графа 11 &lt;= Раздел 6 строка 603 графа 03</t>
  </si>
  <si>
    <t>Раздел 6 строка 604 графа 11 &lt;= Раздел 6 строка 604 графа 03</t>
  </si>
  <si>
    <t>Раздел 6 строка 605 графа 11 &lt;= Раздел 6 строка 605 графа 03</t>
  </si>
  <si>
    <t>Раздел 6 строка 606 графа 11 &lt;= Раздел 6 строка 606 графа 03</t>
  </si>
  <si>
    <t>Раздел 6 строка 607 графа 11 &lt;= Раздел 6 строка 607 графа 03</t>
  </si>
  <si>
    <t>Раздел 6 строка 608 графа 11 &lt;= Раздел 6 строка 608 графа 03</t>
  </si>
  <si>
    <t>Раздел 6 строка 609 графа 11 &lt;= Раздел 6 строка 609 графа 03</t>
  </si>
  <si>
    <t>Раздел 6 строка 610 графа 11 &lt;= Раздел 6 строка 610 графа 03</t>
  </si>
  <si>
    <t>Раздел 6 строка 611 графа 11 &lt;= Раздел 6 строка 611 графа 03</t>
  </si>
  <si>
    <t>Раздел 6 строка 612 графа 11 &lt;= Раздел 6 строка 612 графа 03</t>
  </si>
  <si>
    <t>Раздел 6 строка 613 графа 11 &lt;= Раздел 6 строка 613 графа 03</t>
  </si>
  <si>
    <t>Раздел 6 строка 614 графа 11 &lt;= Раздел 6 строка 614 графа 03</t>
  </si>
  <si>
    <t>Раздел 6 строка 615 графа 11 &lt;= Раздел 6 строка 615 графа 03</t>
  </si>
  <si>
    <t>Раздел 6 строка 616 графа 11 &lt;= Раздел 6 строка 616 графа 03</t>
  </si>
  <si>
    <t>Раздел 6 строка 617 графа 11 &lt;= Раздел 6 строка 617 графа 03</t>
  </si>
  <si>
    <t>Раздел 6 строка 618 графа 11 &lt;= Раздел 6 строка 618 графа 03</t>
  </si>
  <si>
    <t>Раздел 6 строка 619 графа 11 &lt;= Раздел 6 строка 619 графа 03</t>
  </si>
  <si>
    <t>Раздел 6 строка 620 графа 11 &lt;= Раздел 6 строка 620 графа 03</t>
  </si>
  <si>
    <t>Раздел 6 строка 621 графа 11 &lt;= Раздел 6 строка 621 графа 03</t>
  </si>
  <si>
    <t>Раздел 6 строка 622 графа 11 &lt;= Раздел 6 строка 622 графа 03</t>
  </si>
  <si>
    <t>Раздел 6 строка 623 графа 11 &lt;= Раздел 6 строка 623 графа 03</t>
  </si>
  <si>
    <t>Раздел 6 строка 601 графа 12 &lt;= Раздел 6 строка 601 графа 03</t>
  </si>
  <si>
    <t>Раздел 6 строка 602 графа 12 &lt;= Раздел 6 строка 602 графа 03</t>
  </si>
  <si>
    <t>Раздел 6 строка 603 графа 12 &lt;= Раздел 6 строка 603 графа 03</t>
  </si>
  <si>
    <t>Раздел 6 строка 604 графа 12 &lt;= Раздел 6 строка 604 графа 03</t>
  </si>
  <si>
    <t>Раздел 6 строка 605 графа 12 &lt;= Раздел 6 строка 605 графа 03</t>
  </si>
  <si>
    <t>Раздел 6 строка 606 графа 12 &lt;= Раздел 6 строка 606 графа 03</t>
  </si>
  <si>
    <t>Раздел 6 строка 607 графа 12 &lt;= Раздел 6 строка 607 графа 03</t>
  </si>
  <si>
    <t>Раздел 6 строка 608 графа 12 &lt;= Раздел 6 строка 608 графа 03</t>
  </si>
  <si>
    <t>Раздел 6 строка 609 графа 12 &lt;= Раздел 6 строка 609 графа 03</t>
  </si>
  <si>
    <t>Раздел 6 строка 610 графа 12 &lt;= Раздел 6 строка 610 графа 03</t>
  </si>
  <si>
    <t>Раздел 6 строка 611 графа 12 &lt;= Раздел 6 строка 611 графа 03</t>
  </si>
  <si>
    <t>Раздел 6 строка 612 графа 12 &lt;= Раздел 6 строка 612 графа 03</t>
  </si>
  <si>
    <t>Раздел 6 строка 613 графа 12 &lt;= Раздел 6 строка 613 графа 03</t>
  </si>
  <si>
    <t>Раздел 6 строка 614 графа 12 &lt;= Раздел 6 строка 614 графа 03</t>
  </si>
  <si>
    <t>Раздел 6 строка 615 графа 12 &lt;= Раздел 6 строка 615 графа 03</t>
  </si>
  <si>
    <t>Раздел 6 строка 616 графа 12 &lt;= Раздел 6 строка 616 графа 03</t>
  </si>
  <si>
    <t>Раздел 6 строка 617 графа 12 &lt;= Раздел 6 строка 617 графа 03</t>
  </si>
  <si>
    <t>Раздел 6 строка 618 графа 12 &lt;= Раздел 6 строка 618 графа 03</t>
  </si>
  <si>
    <t>Раздел 6 строка 619 графа 12 &lt;= Раздел 6 строка 619 графа 03</t>
  </si>
  <si>
    <t>Раздел 6 строка 620 графа 12 &lt;= Раздел 6 строка 620 графа 03</t>
  </si>
  <si>
    <t>Раздел 6 строка 621 графа 12 &lt;= Раздел 6 строка 621 графа 03</t>
  </si>
  <si>
    <t>Раздел 6 строка 622 графа 12 &lt;= Раздел 6 строка 622 графа 03</t>
  </si>
  <si>
    <t>Раздел 6 строка 623 графа 12 &lt;= Раздел 6 строка 623 графа 03</t>
  </si>
  <si>
    <t>Раздел 6 строка 601 графа 13 &lt;= Раздел 6 строка 601 графа 03</t>
  </si>
  <si>
    <t>Раздел 6 строка 602 графа 13 &lt;= Раздел 6 строка 602 графа 03</t>
  </si>
  <si>
    <t>Раздел 6 строка 603 графа 13 &lt;= Раздел 6 строка 603 графа 03</t>
  </si>
  <si>
    <t>Раздел 6 строка 604 графа 13 &lt;= Раздел 6 строка 604 графа 03</t>
  </si>
  <si>
    <t>Раздел 6 строка 605 графа 13 &lt;= Раздел 6 строка 605 графа 03</t>
  </si>
  <si>
    <t>Раздел 6 строка 606 графа 13 &lt;= Раздел 6 строка 606 графа 03</t>
  </si>
  <si>
    <t>Раздел 6 строка 607 графа 13 &lt;= Раздел 6 строка 607 графа 03</t>
  </si>
  <si>
    <t>Раздел 6 строка 608 графа 13 &lt;= Раздел 6 строка 608 графа 03</t>
  </si>
  <si>
    <t>Раздел 6 строка 609 графа 13 &lt;= Раздел 6 строка 609 графа 03</t>
  </si>
  <si>
    <t>Раздел 6 строка 610 графа 13 &lt;= Раздел 6 строка 610 графа 03</t>
  </si>
  <si>
    <t>Раздел 6 строка 611 графа 13 &lt;= Раздел 6 строка 611 графа 03</t>
  </si>
  <si>
    <t>Раздел 6 строка 612 графа 13 &lt;= Раздел 6 строка 612 графа 03</t>
  </si>
  <si>
    <t>Раздел 6 строка 613 графа 13 &lt;= Раздел 6 строка 613 графа 03</t>
  </si>
  <si>
    <t>Раздел 6 строка 614 графа 13 &lt;= Раздел 6 строка 614 графа 03</t>
  </si>
  <si>
    <t>Раздел 6 строка 615 графа 13 &lt;= Раздел 6 строка 615 графа 03</t>
  </si>
  <si>
    <t>Раздел 6 строка 616 графа 13 &lt;= Раздел 6 строка 616 графа 03</t>
  </si>
  <si>
    <t>Раздел 6 строка 617 графа 13 &lt;= Раздел 6 строка 617 графа 03</t>
  </si>
  <si>
    <t>Раздел 6 строка 618 графа 13 &lt;= Раздел 6 строка 618 графа 03</t>
  </si>
  <si>
    <t>Раздел 6 строка 619 графа 13 &lt;= Раздел 6 строка 619 графа 03</t>
  </si>
  <si>
    <t>Раздел 6 строка 620 графа 13 &lt;= Раздел 6 строка 620 графа 03</t>
  </si>
  <si>
    <t>Раздел 6 строка 621 графа 13 &lt;= Раздел 6 строка 621 графа 03</t>
  </si>
  <si>
    <t>Раздел 6 строка 622 графа 13 &lt;= Раздел 6 строка 622 графа 03</t>
  </si>
  <si>
    <t>Раздел 6 строка 623 графа 13 &lt;= Раздел 6 строка 623 графа 03</t>
  </si>
  <si>
    <t>Раздел 6 строка 601 графа 03 &gt;= Раздел 3 строка 301 графа 06</t>
  </si>
  <si>
    <t>Раздел 6 строка 601 графа 10 &lt;= Раздел 6 строка 601 графа 09</t>
  </si>
  <si>
    <t>Раздел 6 строка 602 графа 10 &lt;= Раздел 6 строка 602 графа 09</t>
  </si>
  <si>
    <t>Раздел 6 строка 603 графа 10 &lt;= Раздел 6 строка 603 графа 09</t>
  </si>
  <si>
    <t>Раздел 6 строка 604 графа 10 &lt;= Раздел 6 строка 604 графа 09</t>
  </si>
  <si>
    <t>Раздел 6 строка 605 графа 10 &lt;= Раздел 6 строка 605 графа 09</t>
  </si>
  <si>
    <t>Раздел 6 строка 606 графа 10 &lt;= Раздел 6 строка 606 графа 09</t>
  </si>
  <si>
    <t>Раздел 6 строка 607 графа 10 &lt;= Раздел 6 строка 607 графа 09</t>
  </si>
  <si>
    <t>Раздел 6 строка 608 графа 10 &lt;= Раздел 6 строка 608 графа 09</t>
  </si>
  <si>
    <t>Раздел 6 строка 609 графа 10 &lt;= Раздел 6 строка 609 графа 09</t>
  </si>
  <si>
    <t>Раздел 6 строка 610 графа 10 &lt;= Раздел 6 строка 610 графа 09</t>
  </si>
  <si>
    <t>Раздел 6 строка 611 графа 10 &lt;= Раздел 6 строка 611 графа 09</t>
  </si>
  <si>
    <t>Раздел 6 строка 612 графа 10 &lt;= Раздел 6 строка 612 графа 09</t>
  </si>
  <si>
    <t>Раздел 6 строка 613 графа 10 &lt;= Раздел 6 строка 613 графа 09</t>
  </si>
  <si>
    <t>Раздел 6 строка 614 графа 10 &lt;= Раздел 6 строка 614 графа 09</t>
  </si>
  <si>
    <t>Раздел 6 строка 615 графа 10 &lt;= Раздел 6 строка 615 графа 09</t>
  </si>
  <si>
    <t>Раздел 6 строка 616 графа 10 &lt;= Раздел 6 строка 616 графа 09</t>
  </si>
  <si>
    <t>Раздел 6 строка 617 графа 10 &lt;= Раздел 6 строка 617 графа 09</t>
  </si>
  <si>
    <t>Раздел 6 строка 618 графа 10 &lt;= Раздел 6 строка 618 графа 09</t>
  </si>
  <si>
    <t>Раздел 6 строка 619 графа 10 &lt;= Раздел 6 строка 619 графа 09</t>
  </si>
  <si>
    <t>Раздел 6 строка 620 графа 10 &lt;= Раздел 6 строка 620 графа 09</t>
  </si>
  <si>
    <t>Раздел 6 строка 621 графа 10 &lt;= Раздел 6 строка 621 графа 09</t>
  </si>
  <si>
    <t>Раздел 6 строка 622 графа 10 &lt;= Раздел 6 строка 622 графа 09</t>
  </si>
  <si>
    <t>Раздел 6 строка 623 графа 10 &lt;= Раздел 6 строка 623 графа 09</t>
  </si>
  <si>
    <t>Раздел 6 строка 605 графа 03 &lt;= Раздел 6 строка 604 графа 03</t>
  </si>
  <si>
    <t>Раздел 6 строка 605 графа 04 &lt;= Раздел 6 строка 604 графа 04</t>
  </si>
  <si>
    <t>Раздел 6 строка 605 графа 05 &lt;= Раздел 6 строка 604 графа 05</t>
  </si>
  <si>
    <t>Раздел 6 строка 605 графа 06 &lt;= Раздел 6 строка 604 графа 06</t>
  </si>
  <si>
    <t>Раздел 6 строка 605 графа 07 &lt;= Раздел 6 строка 604 графа 07</t>
  </si>
  <si>
    <t>Раздел 6 строка 605 графа 08 &lt;= Раздел 6 строка 604 графа 08</t>
  </si>
  <si>
    <t>Раздел 6 строка 605 графа 09 &lt;= Раздел 6 строка 604 графа 09</t>
  </si>
  <si>
    <t>Раздел 6 строка 605 графа 10 &lt;= Раздел 6 строка 604 графа 10</t>
  </si>
  <si>
    <t>Раздел 6 строка 605 графа 11 &lt;= Раздел 6 строка 604 графа 11</t>
  </si>
  <si>
    <t>Раздел 6 строка 605 графа 12 &lt;= Раздел 6 строка 604 графа 12</t>
  </si>
  <si>
    <t>Раздел 6 строка 605 графа 13 &lt;= Раздел 6 строка 604 графа 13</t>
  </si>
  <si>
    <t>Раздел 6 строка 609 графа 03 &lt;= Раздел 6 строка 608 графа 03</t>
  </si>
  <si>
    <t>Раздел 6 строка 609 графа 04 &lt;= Раздел 6 строка 608 графа 04</t>
  </si>
  <si>
    <t>Раздел 6 строка 609 графа 05 &lt;= Раздел 6 строка 608 графа 05</t>
  </si>
  <si>
    <t>Раздел 6 строка 609 графа 06 &lt;= Раздел 6 строка 608 графа 06</t>
  </si>
  <si>
    <t>Раздел 6 строка 609 графа 07 &lt;= Раздел 6 строка 608 графа 07</t>
  </si>
  <si>
    <t>Раздел 6 строка 609 графа 08 &lt;= Раздел 6 строка 608 графа 08</t>
  </si>
  <si>
    <t>Раздел 6 строка 609 графа 09 &lt;= Раздел 6 строка 608 графа 09</t>
  </si>
  <si>
    <t>Раздел 6 строка 609 графа 10 &lt;= Раздел 6 строка 608 графа 10</t>
  </si>
  <si>
    <t>Раздел 6 строка 609 графа 11 &lt;= Раздел 6 строка 608 графа 11</t>
  </si>
  <si>
    <t>Раздел 6 строка 609 графа 12 &lt;= Раздел 6 строка 608 графа 12</t>
  </si>
  <si>
    <t>Раздел 6 строка 609 графа 13 &lt;= Раздел 6 строка 608 графа 13</t>
  </si>
  <si>
    <t>Раздел 6 строка 615 графа 03 &lt;= Раздел 6 строка 614 графа 03</t>
  </si>
  <si>
    <t>Раздел 6 строка 615 графа 04 &lt;= Раздел 6 строка 614 графа 04</t>
  </si>
  <si>
    <t>Раздел 6 строка 615 графа 05 &lt;= Раздел 6 строка 614 графа 05</t>
  </si>
  <si>
    <t>Раздел 6 строка 615 графа 06 &lt;= Раздел 6 строка 614 графа 06</t>
  </si>
  <si>
    <t>Раздел 6 строка 615 графа 07 &lt;= Раздел 6 строка 614 графа 07</t>
  </si>
  <si>
    <t>Раздел 6 строка 615 графа 08 &lt;= Раздел 6 строка 614 графа 08</t>
  </si>
  <si>
    <t>Раздел 6 строка 615 графа 09 &lt;= Раздел 6 строка 614 графа 09</t>
  </si>
  <si>
    <t>Раздел 6 строка 615 графа 10 &lt;= Раздел 6 строка 614 графа 10</t>
  </si>
  <si>
    <t>Раздел 6 строка 615 графа 11 &lt;= Раздел 6 строка 614 графа 11</t>
  </si>
  <si>
    <t>Раздел 6 строка 615 графа 12 &lt;= Раздел 6 строка 614 графа 12</t>
  </si>
  <si>
    <t>Раздел 6 строка 615 графа 13 &lt;= Раздел 6 строка 614 графа 13</t>
  </si>
  <si>
    <t>Раздел 6 строка 616 графа 03 &lt;= Раздел 6 строка 614 графа 03</t>
  </si>
  <si>
    <t>Раздел 6 строка 616 графа 04 &lt;= Раздел 6 строка 614 графа 04</t>
  </si>
  <si>
    <t>Раздел 6 строка 616 графа 05 &lt;= Раздел 6 строка 614 графа 05</t>
  </si>
  <si>
    <t>Раздел 6 строка 616 графа 06 &lt;= Раздел 6 строка 614 графа 06</t>
  </si>
  <si>
    <t>Раздел 6 строка 616 графа 07 &lt;= Раздел 6 строка 614 графа 07</t>
  </si>
  <si>
    <t>Раздел 6 строка 616 графа 08 &lt;= Раздел 6 строка 614 графа 08</t>
  </si>
  <si>
    <t>Раздел 6 строка 616 графа 09 &lt;= Раздел 6 строка 614 графа 09</t>
  </si>
  <si>
    <t>Раздел 6 строка 616 графа 10 &lt;= Раздел 6 строка 614 графа 10</t>
  </si>
  <si>
    <t>Раздел 6 строка 616 графа 11 &lt;= Раздел 6 строка 614 графа 11</t>
  </si>
  <si>
    <t>Раздел 6 строка 616 графа 12 &lt;= Раздел 6 строка 614 графа 12</t>
  </si>
  <si>
    <t>Раздел 6 строка 616 графа 13 &lt;= Раздел 6 строка 614 графа 13</t>
  </si>
  <si>
    <t>Раздел 6 строка 617 графа 03 &lt;= Раздел 6 строка 614 графа 03</t>
  </si>
  <si>
    <t>Раздел 6 строка 617 графа 04 &lt;= Раздел 6 строка 614 графа 04</t>
  </si>
  <si>
    <t>Раздел 6 строка 617 графа 05 &lt;= Раздел 6 строка 614 графа 05</t>
  </si>
  <si>
    <t>Раздел 6 строка 617 графа 06 &lt;= Раздел 6 строка 614 графа 06</t>
  </si>
  <si>
    <t>Раздел 6 строка 617 графа 07 &lt;= Раздел 6 строка 614 графа 07</t>
  </si>
  <si>
    <t>Раздел 6 строка 617 графа 08 &lt;= Раздел 6 строка 614 графа 08</t>
  </si>
  <si>
    <t>Раздел 6 строка 617 графа 09 &lt;= Раздел 6 строка 614 графа 09</t>
  </si>
  <si>
    <t>Раздел 6 строка 617 графа 10 &lt;= Раздел 6 строка 614 графа 10</t>
  </si>
  <si>
    <t>Раздел 6 строка 617 графа 11 &lt;= Раздел 6 строка 614 графа 11</t>
  </si>
  <si>
    <t>Раздел 6 строка 617 графа 12 &lt;= Раздел 6 строка 614 графа 12</t>
  </si>
  <si>
    <t>Раздел 6 строка 617 графа 13 &lt;= Раздел 6 строка 614 графа 13</t>
  </si>
  <si>
    <t>Раздел 6 строка 615 + строка 616 + строка 617 графа 03 &lt;= Раздел 6 строка 614 графа 03</t>
  </si>
  <si>
    <t>Раздел 6 строка 615 + строка 616 + строка 617 графа 04 &lt;= Раздел 6 строка 614 графа 04</t>
  </si>
  <si>
    <t>Раздел 6 строка 615 + строка 616 + строка 617 графа 05 &lt;= Раздел 6 строка 614 графа 05</t>
  </si>
  <si>
    <t>Раздел 6 строка 615 + строка 616 + строка 617 графа 06 &lt;= Раздел 6 строка 614 графа 06</t>
  </si>
  <si>
    <t>Раздел 6 строка 615 + строка 616 + строка 617 графа 07 &lt;= Раздел 6 строка 614 графа 07</t>
  </si>
  <si>
    <t>Раздел 6 строка 615 + строка 616 + строка 617 графа 08 &lt;= Раздел 6 строка 614 графа 08</t>
  </si>
  <si>
    <t>Раздел 6 строка 615 + строка 616 + строка 617 графа 09 &lt;= Раздел 6 строка 614 графа 09</t>
  </si>
  <si>
    <t>Раздел 6 строка 615 + строка 616 + строка 617 графа 10 &lt;= Раздел 6 строка 614 графа 10</t>
  </si>
  <si>
    <t>Раздел 6 строка 615 + строка 616 + строка 617 графа 11 &lt;= Раздел 6 строка 614 графа 11</t>
  </si>
  <si>
    <t>Раздел 6 строка 615 + строка 616 + строка 617 графа 12 &lt;= Раздел 6 строка 614 графа 12</t>
  </si>
  <si>
    <t>Раздел 6 строка 615 + строка 616 + строка 617 графа 13 &lt;= Раздел 6 строка 614 графа 13</t>
  </si>
  <si>
    <t>Раздел 6 строка 622 + строка 623 графа 03 &lt;= Раздел 6 строка 621 графа 03</t>
  </si>
  <si>
    <t>Раздел 6 строка 622 + строка 623 графа 04 &lt;= Раздел 6 строка 621 графа 04</t>
  </si>
  <si>
    <t>Раздел 6 строка 622 + строка 623 графа 05 &lt;= Раздел 6 строка 621 графа 05</t>
  </si>
  <si>
    <t>Раздел 6 строка 622 + строка 623 графа 06 &lt;= Раздел 6 строка 621 графа 06</t>
  </si>
  <si>
    <t>Раздел 6 строка 622 + строка 623 графа 07 &lt;= Раздел 6 строка 621 графа 07</t>
  </si>
  <si>
    <t>Раздел 6 строка 622 + строка 623 графа 08 &lt;= Раздел 6 строка 621 графа 08</t>
  </si>
  <si>
    <t>Раздел 6 строка 622 + строка 623 графа 09 &lt;= Раздел 6 строка 621 графа 09</t>
  </si>
  <si>
    <t>Раздел 6 строка 622 + строка 623 графа 10 &lt;= Раздел 6 строка 621 графа 10</t>
  </si>
  <si>
    <t>Раздел 6 строка 622 + строка 623 графа 11 &lt;= Раздел 6 строка 621 графа 11</t>
  </si>
  <si>
    <t>Раздел 6 строка 622 + строка 623 графа 12 &lt;= Раздел 6 строка 621 графа 12</t>
  </si>
  <si>
    <t>Раздел 6 строка 622 + строка 623 графа 13 &lt;= Раздел 6 строка 621 графа 13</t>
  </si>
  <si>
    <t>Раздел 6 строка 622 графа 03 &lt;= Раздел 6 строка 621 графа 03</t>
  </si>
  <si>
    <t>Раздел 6 строка 622 графа 04 &lt;= Раздел 6 строка 621 графа 04</t>
  </si>
  <si>
    <t>Раздел 6 строка 622 графа 05 &lt;= Раздел 6 строка 621 графа 05</t>
  </si>
  <si>
    <t>Раздел 6 строка 622 графа 06 &lt;= Раздел 6 строка 621 графа 06</t>
  </si>
  <si>
    <t>Раздел 6 строка 622 графа 07 &lt;= Раздел 6 строка 621 графа 07</t>
  </si>
  <si>
    <t>Раздел 6 строка 622 графа 08 &lt;= Раздел 6 строка 621 графа 08</t>
  </si>
  <si>
    <t>Раздел 6 строка 622 графа 09 &lt;= Раздел 6 строка 621 графа 09</t>
  </si>
  <si>
    <t>Раздел 6 строка 622 графа 10 &lt;= Раздел 6 строка 621 графа 10</t>
  </si>
  <si>
    <t>Раздел 6 строка 622 графа 11 &lt;= Раздел 6 строка 621 графа 11</t>
  </si>
  <si>
    <t>Раздел 6 строка 622 графа 12 &lt;= Раздел 6 строка 621 графа 12</t>
  </si>
  <si>
    <t>Раздел 6 строка 622 графа 13 &lt;= Раздел 6 строка 621 графа 13</t>
  </si>
  <si>
    <t>Раздел 6 строка 623 графа 03 &lt;= Раздел 6 строка 621 графа 03</t>
  </si>
  <si>
    <t>Раздел 6 строка 623 графа 04 &lt;= Раздел 6 строка 621 графа 04</t>
  </si>
  <si>
    <t>Раздел 6 строка 623 графа 05 &lt;= Раздел 6 строка 621 графа 05</t>
  </si>
  <si>
    <t>Раздел 6 строка 623 графа 06 &lt;= Раздел 6 строка 621 графа 06</t>
  </si>
  <si>
    <t>Раздел 6 строка 623 графа 07 &lt;= Раздел 6 строка 621 графа 07</t>
  </si>
  <si>
    <t>Раздел 6 строка 623 графа 08 &lt;= Раздел 6 строка 621 графа 08</t>
  </si>
  <si>
    <t>Раздел 6 строка 623 графа 09 &lt;= Раздел 6 строка 621 графа 09</t>
  </si>
  <si>
    <t>Раздел 6 строка 623 графа 10 &lt;= Раздел 6 строка 621 графа 10</t>
  </si>
  <si>
    <t>Раздел 6 строка 623 графа 11 &lt;= Раздел 6 строка 621 графа 11</t>
  </si>
  <si>
    <t>Раздел 6 строка 623 графа 12 &lt;= Раздел 6 строка 621 графа 12</t>
  </si>
  <si>
    <t>Раздел 6 строка 623 графа 13 &lt;= Раздел 6 строка 621 графа 13</t>
  </si>
  <si>
    <t>Если Раздел 4 строка 401 графа 03 &gt; 0, то Раздел 6 строка 601 графа 03 &gt; 0</t>
  </si>
  <si>
    <t>Если Раздел 4 строка 402 графа 03 &gt; 0, то Раздел 6 строка 602 графа 03 &gt; 0</t>
  </si>
  <si>
    <t>Если Раздел 4 строка 403 графа 03 &gt; 0, то Раздел 6 строка 603 графа 03 &gt; 0</t>
  </si>
  <si>
    <t>Если Раздел 4 строка 404 графа 03 &gt; 0, то Раздел 6 строка 604 графа 03 &gt; 0</t>
  </si>
  <si>
    <t>Если Раздел 4 строка 405 графа 03 &gt; 0, то Раздел 6 строка 605 графа 03 &gt; 0</t>
  </si>
  <si>
    <t>Если Раздел 4 строка 406 графа 03 &gt; 0, то Раздел 6 строка 606 графа 03 &gt; 0</t>
  </si>
  <si>
    <t>Если Раздел 4 строка 407 графа 03 &gt; 0, то Раздел 6 строка 607 графа 03 &gt; 0</t>
  </si>
  <si>
    <t>Если Раздел 4 строка 408 графа 03 &gt; 0, то Раздел 6 строка 608 графа 03 &gt; 0</t>
  </si>
  <si>
    <t>Если Раздел 4 строка 409 графа 03 &gt; 0, то Раздел 6 строка 609 графа 03 &gt; 0</t>
  </si>
  <si>
    <t>Если Раздел 4 строка 410 графа 03 &gt; 0, то Раздел 6 строка 610 графа 03 &gt; 0</t>
  </si>
  <si>
    <t>Если Раздел 4 строка 411 графа 03 &gt; 0, то Раздел 6 строка 611 графа 03 &gt; 0</t>
  </si>
  <si>
    <t>Если Раздел 4 строка 412 графа 03 &gt; 0, то Раздел 6 строка 612 графа 03 &gt; 0</t>
  </si>
  <si>
    <t>Если Раздел 4 строка 413 графа 03 &gt; 0, то Раздел 6 строка 613 графа 03 &gt; 0</t>
  </si>
  <si>
    <t>Если Раздел 4 строка 414 графа 03 &gt; 0, то Раздел 6 строка 614 графа 03 &gt; 0</t>
  </si>
  <si>
    <t>Если Раздел 4 строка 415 графа 03 &gt; 0, то Раздел 6 строка 615 графа 03 &gt; 0</t>
  </si>
  <si>
    <t>Если Раздел 4 строка 416 графа 03 &gt; 0, то Раздел 6 строка 616 графа 03 &gt; 0</t>
  </si>
  <si>
    <t>Если Раздел 4 строка 417 графа 03 &gt; 0, то Раздел 6 строка 617 графа 03 &gt; 0</t>
  </si>
  <si>
    <t>Если Раздел 4 строка 418 графа 03 &gt; 0, то Раздел 6 строка 618 графа 03 &gt; 0</t>
  </si>
  <si>
    <t>Если Раздел 4 строка 419 графа 03 &gt; 0, то Раздел 6 строка 619 графа 03 &gt; 0</t>
  </si>
  <si>
    <t>Если Раздел 4 строка 420 графа 03 &gt; 0, то Раздел 6 строка 620 графа 03 &gt; 0</t>
  </si>
  <si>
    <t>Если Раздел 4 строка 421 графа 03 &gt; 0, то Раздел 6 строка 621 графа 03 &gt; 0</t>
  </si>
  <si>
    <t>Если Раздел 4 строка 422 графа 03 &gt; 0, то Раздел 6 строка 622 графа 03 &gt; 0</t>
  </si>
  <si>
    <t>Если Раздел 4 строка 423 графа 03 &gt; 0, то Раздел 6 строка 623 графа 03 &gt; 0</t>
  </si>
  <si>
    <t>Если Раздел 4 строка 401 графа 04 &gt; 0, то Раздел 6 строка 601 графа 04 &gt; 0</t>
  </si>
  <si>
    <t>Если Раздел 4 строка 402 графа 04 &gt; 0, то Раздел 6 строка 602 графа 04 &gt; 0</t>
  </si>
  <si>
    <t>Если Раздел 4 строка 403 графа 04 &gt; 0, то Раздел 6 строка 603 графа 04 &gt; 0</t>
  </si>
  <si>
    <t>Если Раздел 4 строка 404 графа 04 &gt; 0, то Раздел 6 строка 604 графа 04 &gt; 0</t>
  </si>
  <si>
    <t>Если Раздел 4 строка 405 графа 04 &gt; 0, то Раздел 6 строка 605 графа 04 &gt; 0</t>
  </si>
  <si>
    <t>Если Раздел 4 строка 406 графа 04 &gt; 0, то Раздел 6 строка 606 графа 04 &gt; 0</t>
  </si>
  <si>
    <t>Если Раздел 4 строка 407 графа 04 &gt; 0, то Раздел 6 строка 607 графа 04 &gt; 0</t>
  </si>
  <si>
    <t>Если Раздел 4 строка 408 графа 04 &gt; 0, то Раздел 6 строка 608 графа 04 &gt; 0</t>
  </si>
  <si>
    <t>Если Раздел 4 строка 409 графа 04 &gt; 0, то Раздел 6 строка 609 графа 04 &gt; 0</t>
  </si>
  <si>
    <t>Если Раздел 4 строка 410 графа 04 &gt; 0, то Раздел 6 строка 610 графа 04 &gt; 0</t>
  </si>
  <si>
    <t>Если Раздел 4 строка 411 графа 04 &gt; 0, то Раздел 6 строка 611 графа 04 &gt; 0</t>
  </si>
  <si>
    <t>Если Раздел 4 строка 412 графа 04 &gt; 0, то Раздел 6 строка 612 графа 04 &gt; 0</t>
  </si>
  <si>
    <t>Если Раздел 4 строка 413 графа 04 &gt; 0, то Раздел 6 строка 613 графа 04 &gt; 0</t>
  </si>
  <si>
    <t>Если Раздел 4 строка 414 графа 04 &gt; 0, то Раздел 6 строка 614 графа 04 &gt; 0</t>
  </si>
  <si>
    <t>Если Раздел 4 строка 415 графа 04 &gt; 0, то Раздел 6 строка 615 графа 04 &gt; 0</t>
  </si>
  <si>
    <t>Если Раздел 4 строка 416 графа 04 &gt; 0, то Раздел 6 строка 616 графа 04 &gt; 0</t>
  </si>
  <si>
    <t>Если Раздел 4 строка 417 графа 04 &gt; 0, то Раздел 6 строка 617 графа 04 &gt; 0</t>
  </si>
  <si>
    <t>Если Раздел 4 строка 418 графа 04 &gt; 0, то Раздел 6 строка 618 графа 04 &gt; 0</t>
  </si>
  <si>
    <t>Если Раздел 4 строка 419 графа 04 &gt; 0, то Раздел 6 строка 619 графа 04 &gt; 0</t>
  </si>
  <si>
    <t>Если Раздел 4 строка 420 графа 04 &gt; 0, то Раздел 6 строка 620 графа 04 &gt; 0</t>
  </si>
  <si>
    <t>Если Раздел 4 строка 421 графа 04 &gt; 0, то Раздел 6 строка 621 графа 04 &gt; 0</t>
  </si>
  <si>
    <t>Если Раздел 4 строка 422 графа 04 &gt; 0, то Раздел 6 строка 622 графа 04 &gt; 0</t>
  </si>
  <si>
    <t>Если Раздел 4 строка 423 графа 04 &gt; 0, то Раздел 6 строка 623 графа 04 &gt; 0</t>
  </si>
  <si>
    <t>Если Раздел 4 строка 401 графа 05 &gt; 0, то Раздел 6 строка 601 графа 05 &gt; 0</t>
  </si>
  <si>
    <t>Если Раздел 4 строка 402 графа 05 &gt; 0, то Раздел 6 строка 602 графа 05 &gt; 0</t>
  </si>
  <si>
    <t>Если Раздел 4 строка 403 графа 05 &gt; 0, то Раздел 6 строка 603 графа 05 &gt; 0</t>
  </si>
  <si>
    <t>Если Раздел 4 строка 404 графа 05 &gt; 0, то Раздел 6 строка 604 графа 05 &gt; 0</t>
  </si>
  <si>
    <t>Если Раздел 4 строка 405 графа 05 &gt; 0, то Раздел 6 строка 605 графа 05 &gt; 0</t>
  </si>
  <si>
    <t>Если Раздел 4 строка 406 графа 05 &gt; 0, то Раздел 6 строка 606 графа 05 &gt; 0</t>
  </si>
  <si>
    <t>Если Раздел 4 строка 407 графа 05 &gt; 0, то Раздел 6 строка 607 графа 05 &gt; 0</t>
  </si>
  <si>
    <t>Если Раздел 4 строка 408 графа 05 &gt; 0, то Раздел 6 строка 608 графа 05 &gt; 0</t>
  </si>
  <si>
    <t>Если Раздел 4 строка 409 графа 05 &gt; 0, то Раздел 6 строка 609 графа 05 &gt; 0</t>
  </si>
  <si>
    <t>Если Раздел 4 строка 410 графа 05 &gt; 0, то Раздел 6 строка 610 графа 05 &gt; 0</t>
  </si>
  <si>
    <t>Если Раздел 4 строка 411 графа 05 &gt; 0, то Раздел 6 строка 611 графа 05 &gt; 0</t>
  </si>
  <si>
    <t>Если Раздел 4 строка 412 графа 05 &gt; 0, то Раздел 6 строка 612 графа 05 &gt; 0</t>
  </si>
  <si>
    <t>Если Раздел 4 строка 413 графа 05 &gt; 0, то Раздел 6 строка 613 графа 05 &gt; 0</t>
  </si>
  <si>
    <t>Если Раздел 4 строка 414 графа 05 &gt; 0, то Раздел 6 строка 614 графа 05 &gt; 0</t>
  </si>
  <si>
    <t>Если Раздел 4 строка 415 графа 05 &gt; 0, то Раздел 6 строка 615 графа 05 &gt; 0</t>
  </si>
  <si>
    <t>Если Раздел 4 строка 416 графа 05 &gt; 0, то Раздел 6 строка 616 графа 05 &gt; 0</t>
  </si>
  <si>
    <t>Если Раздел 4 строка 417 графа 05 &gt; 0, то Раздел 6 строка 617 графа 05 &gt; 0</t>
  </si>
  <si>
    <t>Если Раздел 4 строка 418 графа 05 &gt; 0, то Раздел 6 строка 618 графа 05 &gt; 0</t>
  </si>
  <si>
    <t>Если Раздел 4 строка 419 графа 05 &gt; 0, то Раздел 6 строка 619 графа 05 &gt; 0</t>
  </si>
  <si>
    <t>Если Раздел 4 строка 420 графа 05 &gt; 0, то Раздел 6 строка 620 графа 05 &gt; 0</t>
  </si>
  <si>
    <t>Если Раздел 4 строка 421 графа 05 &gt; 0, то Раздел 6 строка 621 графа 05 &gt; 0</t>
  </si>
  <si>
    <t>Если Раздел 4 строка 422 графа 05 &gt; 0, то Раздел 6 строка 622 графа 05 &gt; 0</t>
  </si>
  <si>
    <t>Если Раздел 4 строка 423 графа 05 &gt; 0, то Раздел 6 строка 623 графа 05 &gt; 0</t>
  </si>
  <si>
    <t>Если Раздел 4 строка 401 графа 06 &gt; 0, то Раздел 6 строка 601 графа 06 &gt; 0</t>
  </si>
  <si>
    <t>Если Раздел 4 строка 402 графа 06 &gt; 0, то Раздел 6 строка 602 графа 06 &gt; 0</t>
  </si>
  <si>
    <t>Если Раздел 4 строка 403 графа 06 &gt; 0, то Раздел 6 строка 603 графа 06 &gt; 0</t>
  </si>
  <si>
    <t>Если Раздел 4 строка 404 графа 06 &gt; 0, то Раздел 6 строка 604 графа 06 &gt; 0</t>
  </si>
  <si>
    <t>Если Раздел 4 строка 405 графа 06 &gt; 0, то Раздел 6 строка 605 графа 06 &gt; 0</t>
  </si>
  <si>
    <t>Если Раздел 4 строка 406 графа 06 &gt; 0, то Раздел 6 строка 606 графа 06 &gt; 0</t>
  </si>
  <si>
    <t>Если Раздел 4 строка 407 графа 06 &gt; 0, то Раздел 6 строка 607 графа 06 &gt; 0</t>
  </si>
  <si>
    <t>Если Раздел 4 строка 408 графа 06 &gt; 0, то Раздел 6 строка 608 графа 06 &gt; 0</t>
  </si>
  <si>
    <t>Если Раздел 4 строка 409 графа 06 &gt; 0, то Раздел 6 строка 609 графа 06 &gt; 0</t>
  </si>
  <si>
    <t>Если Раздел 4 строка 410 графа 06 &gt; 0, то Раздел 6 строка 610 графа 06 &gt; 0</t>
  </si>
  <si>
    <t>Если Раздел 4 строка 411 графа 06 &gt; 0, то Раздел 6 строка 611 графа 06 &gt; 0</t>
  </si>
  <si>
    <t>Если Раздел 4 строка 412 графа 06 &gt; 0, то Раздел 6 строка 612 графа 06 &gt; 0</t>
  </si>
  <si>
    <t>Если Раздел 4 строка 413 графа 06 &gt; 0, то Раздел 6 строка 613 графа 06 &gt; 0</t>
  </si>
  <si>
    <t>Если Раздел 4 строка 414 графа 06 &gt; 0, то Раздел 6 строка 614 графа 06 &gt; 0</t>
  </si>
  <si>
    <t>Если Раздел 4 строка 415 графа 06 &gt; 0, то Раздел 6 строка 615 графа 06 &gt; 0</t>
  </si>
  <si>
    <t>Если Раздел 4 строка 416 графа 06 &gt; 0, то Раздел 6 строка 616 графа 06 &gt; 0</t>
  </si>
  <si>
    <t>Если Раздел 4 строка 417 графа 06 &gt; 0, то Раздел 6 строка 617 графа 06 &gt; 0</t>
  </si>
  <si>
    <t>Если Раздел 4 строка 418 графа 06 &gt; 0, то Раздел 6 строка 618 графа 06 &gt; 0</t>
  </si>
  <si>
    <t>Если Раздел 4 строка 419 графа 06 &gt; 0, то Раздел 6 строка 619 графа 06 &gt; 0</t>
  </si>
  <si>
    <t>Если Раздел 4 строка 420 графа 06 &gt; 0, то Раздел 6 строка 620 графа 06 &gt; 0</t>
  </si>
  <si>
    <t>Если Раздел 4 строка 421 графа 06 &gt; 0, то Раздел 6 строка 621 графа 06 &gt; 0</t>
  </si>
  <si>
    <t>Если Раздел 4 строка 422 графа 06 &gt; 0, то Раздел 6 строка 622 графа 06 &gt; 0</t>
  </si>
  <si>
    <t>Если Раздел 4 строка 423 графа 06 &gt; 0, то Раздел 6 строка 623 графа 06 &gt; 0</t>
  </si>
  <si>
    <t>Если Раздел 4 строка 401 графа 07 &gt; 0, то Раздел 6 строка 601 графа 07 &gt; 0</t>
  </si>
  <si>
    <t>Если Раздел 4 строка 402 графа 07 &gt; 0, то Раздел 6 строка 602 графа 07 &gt; 0</t>
  </si>
  <si>
    <t>Если Раздел 4 строка 403 графа 07 &gt; 0, то Раздел 6 строка 603 графа 07 &gt; 0</t>
  </si>
  <si>
    <t>Если Раздел 4 строка 404 графа 07 &gt; 0, то Раздел 6 строка 604 графа 07 &gt; 0</t>
  </si>
  <si>
    <t>Если Раздел 4 строка 405 графа 07 &gt; 0, то Раздел 6 строка 605 графа 07 &gt; 0</t>
  </si>
  <si>
    <t>Если Раздел 4 строка 406 графа 07 &gt; 0, то Раздел 6 строка 606 графа 07 &gt; 0</t>
  </si>
  <si>
    <t>Если Раздел 4 строка 407 графа 07 &gt; 0, то Раздел 6 строка 607 графа 07 &gt; 0</t>
  </si>
  <si>
    <t>Если Раздел 4 строка 408 графа 07 &gt; 0, то Раздел 6 строка 608 графа 07 &gt; 0</t>
  </si>
  <si>
    <t>Если Раздел 4 строка 409 графа 07 &gt; 0, то Раздел 6 строка 609 графа 07 &gt; 0</t>
  </si>
  <si>
    <t>Если Раздел 4 строка 410 графа 07 &gt; 0, то Раздел 6 строка 610 графа 07 &gt; 0</t>
  </si>
  <si>
    <t>Если Раздел 4 строка 411 графа 07 &gt; 0, то Раздел 6 строка 611 графа 07 &gt; 0</t>
  </si>
  <si>
    <t>Если Раздел 4 строка 412 графа 07 &gt; 0, то Раздел 6 строка 612 графа 07 &gt; 0</t>
  </si>
  <si>
    <t>Если Раздел 4 строка 413 графа 07 &gt; 0, то Раздел 6 строка 613 графа 07 &gt; 0</t>
  </si>
  <si>
    <t>Если Раздел 4 строка 414 графа 07 &gt; 0, то Раздел 6 строка 614 графа 07 &gt; 0</t>
  </si>
  <si>
    <t>Если Раздел 4 строка 415 графа 07 &gt; 0, то Раздел 6 строка 615 графа 07 &gt; 0</t>
  </si>
  <si>
    <t>Если Раздел 4 строка 416 графа 07 &gt; 0, то Раздел 6 строка 616 графа 07 &gt; 0</t>
  </si>
  <si>
    <t>Если Раздел 4 строка 417 графа 07 &gt; 0, то Раздел 6 строка 617 графа 07 &gt; 0</t>
  </si>
  <si>
    <t>Если Раздел 4 строка 418 графа 07 &gt; 0, то Раздел 6 строка 618 графа 07 &gt; 0</t>
  </si>
  <si>
    <t>Если Раздел 4 строка 419 графа 07 &gt; 0, то Раздел 6 строка 619 графа 07 &gt; 0</t>
  </si>
  <si>
    <t>Если Раздел 4 строка 420 графа 07 &gt; 0, то Раздел 6 строка 620 графа 07 &gt; 0</t>
  </si>
  <si>
    <t>Если Раздел 4 строка 421 графа 07 &gt; 0, то Раздел 6 строка 621 графа 07 &gt; 0</t>
  </si>
  <si>
    <t>Если Раздел 4 строка 422 графа 07 &gt; 0, то Раздел 6 строка 622 графа 07 &gt; 0</t>
  </si>
  <si>
    <t>Если Раздел 4 строка 423 графа 07 &gt; 0, то Раздел 6 строка 623 графа 07 &gt; 0</t>
  </si>
  <si>
    <t>Если Раздел 4 строка 401 графа 08 &gt; 0, то Раздел 6 строка 601 графа 08 &gt; 0</t>
  </si>
  <si>
    <t>Если Раздел 4 строка 402 графа 08 &gt; 0, то Раздел 6 строка 602 графа 08 &gt; 0</t>
  </si>
  <si>
    <t>Если Раздел 4 строка 403 графа 08 &gt; 0, то Раздел 6 строка 603 графа 08 &gt; 0</t>
  </si>
  <si>
    <t>Если Раздел 4 строка 404 графа 08 &gt; 0, то Раздел 6 строка 604 графа 08 &gt; 0</t>
  </si>
  <si>
    <t>Если Раздел 4 строка 405 графа 08 &gt; 0, то Раздел 6 строка 605 графа 08 &gt; 0</t>
  </si>
  <si>
    <t>Если Раздел 4 строка 406 графа 08 &gt; 0, то Раздел 6 строка 606 графа 08 &gt; 0</t>
  </si>
  <si>
    <t>Если Раздел 4 строка 407 графа 08 &gt; 0, то Раздел 6 строка 607 графа 08 &gt; 0</t>
  </si>
  <si>
    <t>Если Раздел 4 строка 408 графа 08 &gt; 0, то Раздел 6 строка 608 графа 08 &gt; 0</t>
  </si>
  <si>
    <t>Если Раздел 4 строка 409 графа 08 &gt; 0, то Раздел 6 строка 609 графа 08 &gt; 0</t>
  </si>
  <si>
    <t>Если Раздел 4 строка 410 графа 08 &gt; 0, то Раздел 6 строка 610 графа 08 &gt; 0</t>
  </si>
  <si>
    <t>Если Раздел 4 строка 411 графа 08 &gt; 0, то Раздел 6 строка 611 графа 08 &gt; 0</t>
  </si>
  <si>
    <t>Если Раздел 4 строка 412 графа 08 &gt; 0, то Раздел 6 строка 612 графа 08 &gt; 0</t>
  </si>
  <si>
    <t>Если Раздел 4 строка 413 графа 08 &gt; 0, то Раздел 6 строка 613 графа 08 &gt; 0</t>
  </si>
  <si>
    <t>Если Раздел 4 строка 414 графа 08 &gt; 0, то Раздел 6 строка 614 графа 08 &gt; 0</t>
  </si>
  <si>
    <t>Если Раздел 4 строка 415 графа 08 &gt; 0, то Раздел 6 строка 615 графа 08 &gt; 0</t>
  </si>
  <si>
    <t>Если Раздел 4 строка 416 графа 08 &gt; 0, то Раздел 6 строка 616 графа 08 &gt; 0</t>
  </si>
  <si>
    <t>Если Раздел 4 строка 417 графа 08 &gt; 0, то Раздел 6 строка 617 графа 08 &gt; 0</t>
  </si>
  <si>
    <t>Если Раздел 4 строка 418 графа 08 &gt; 0, то Раздел 6 строка 618 графа 08 &gt; 0</t>
  </si>
  <si>
    <t>Если Раздел 4 строка 419 графа 08 &gt; 0, то Раздел 6 строка 619 графа 08 &gt; 0</t>
  </si>
  <si>
    <t>Если Раздел 4 строка 420 графа 08 &gt; 0, то Раздел 6 строка 620 графа 08 &gt; 0</t>
  </si>
  <si>
    <t>Если Раздел 4 строка 421 графа 08 &gt; 0, то Раздел 6 строка 621 графа 08 &gt; 0</t>
  </si>
  <si>
    <t>Если Раздел 4 строка 422 графа 08 &gt; 0, то Раздел 6 строка 622 графа 08 &gt; 0</t>
  </si>
  <si>
    <t>Если Раздел 4 строка 423 графа 08 &gt; 0, то Раздел 6 строка 623 графа 08 &gt; 0</t>
  </si>
  <si>
    <t>Раздел 7 строка 701 графа 03 = Раздел 2 строка 201 + строка 202 + строка 203 + строка 204 + строка 205 графа 3</t>
  </si>
  <si>
    <t>0609507</t>
  </si>
  <si>
    <t>Раздел 6 строка 601 графа 03 = Раздел 2 строка 201 + строка 202 + строка 203 + строка 204 + строка 205 графа 3</t>
  </si>
  <si>
    <t>Раздел 5 строка 501 графа 04 &lt;= Раздел 5 строка 501 графа 03</t>
  </si>
  <si>
    <t>Раздел 5 строка 502 графа 04 &lt;= Раздел 5 строка 502 графа 03</t>
  </si>
  <si>
    <t>Раздел 5 строка 503 графа 04 &lt;= Раздел 5 строка 503 графа 03</t>
  </si>
  <si>
    <t>Раздел 5 строка 504 графа 04 &lt;= Раздел 5 строка 504 графа 03</t>
  </si>
  <si>
    <t>Раздел 5 строка 505 графа 04 &lt;= Раздел 5 строка 505 графа 03</t>
  </si>
  <si>
    <t>Раздел 5 строка 506 графа 04 &lt;= Раздел 5 строка 506 графа 03</t>
  </si>
  <si>
    <t>Раздел 5 строка 507 графа 04 &lt;= Раздел 5 строка 507 графа 03</t>
  </si>
  <si>
    <t>Раздел 5 строка 508 графа 04 &lt;= Раздел 5 строка 508 графа 03</t>
  </si>
  <si>
    <t>Раздел 5 строка 509 графа 04 &lt;= Раздел 5 строка 509 графа 03</t>
  </si>
  <si>
    <t>Раздел 5 строка 510 графа 04 &lt;= Раздел 5 строка 510 графа 03</t>
  </si>
  <si>
    <t>Раздел 5 строка 511 графа 04 &lt;= Раздел 5 строка 511 графа 03</t>
  </si>
  <si>
    <t>Раздел 5 строка 512 графа 04 &lt;= Раздел 5 строка 512 графа 03</t>
  </si>
  <si>
    <t>Раздел 5 строка 513 графа 04 &lt;= Раздел 5 строка 513 графа 03</t>
  </si>
  <si>
    <t>Раздел 5 строка 514 графа 04 &lt;= Раздел 5 строка 514 графа 03</t>
  </si>
  <si>
    <t>Раздел 5 строка 515 графа 04 &lt;= Раздел 5 строка 515 графа 03</t>
  </si>
  <si>
    <t>Раздел 5 строка 516 графа 04 &lt;= Раздел 5 строка 516 графа 03</t>
  </si>
  <si>
    <t>Раздел 5 строка 517 графа 04 &lt;= Раздел 5 строка 517 графа 03</t>
  </si>
  <si>
    <t>Раздел 5 строка 518 графа 04 &lt;= Раздел 5 строка 518 графа 03</t>
  </si>
  <si>
    <t>Раздел 5 строка 519 графа 04 &lt;= Раздел 5 строка 519 графа 03</t>
  </si>
  <si>
    <t>Раздел 5 строка 520 графа 04 &lt;= Раздел 5 строка 520 графа 03</t>
  </si>
  <si>
    <t>Раздел 5 строка 521 графа 04 &lt;= Раздел 5 строка 521 графа 03</t>
  </si>
  <si>
    <t>Раздел 5 строка 522 графа 04 &lt;= Раздел 5 строка 522 графа 03</t>
  </si>
  <si>
    <t>Раздел 5 строка 523 графа 04 &lt;= Раздел 5 строка 523 графа 03</t>
  </si>
  <si>
    <t>Раздел 5 строка 501 графа 05 &lt;= Раздел 5 строка 501 графа 03</t>
  </si>
  <si>
    <t>Раздел 5 строка 502 графа 05 &lt;= Раздел 5 строка 502 графа 03</t>
  </si>
  <si>
    <t>Раздел 5 строка 503 графа 05 &lt;= Раздел 5 строка 503 графа 03</t>
  </si>
  <si>
    <t>Раздел 5 строка 504 графа 05 &lt;= Раздел 5 строка 504 графа 03</t>
  </si>
  <si>
    <t>Раздел 5 строка 505 графа 05 &lt;= Раздел 5 строка 505 графа 03</t>
  </si>
  <si>
    <t>Раздел 5 строка 506 графа 05 &lt;= Раздел 5 строка 506 графа 03</t>
  </si>
  <si>
    <t>Раздел 5 строка 507 графа 05 &lt;= Раздел 5 строка 507 графа 03</t>
  </si>
  <si>
    <t>Раздел 5 строка 508 графа 05 &lt;= Раздел 5 строка 508 графа 03</t>
  </si>
  <si>
    <t>Раздел 5 строка 509 графа 05 &lt;= Раздел 5 строка 509 графа 03</t>
  </si>
  <si>
    <t>Раздел 5 строка 510 графа 05 &lt;= Раздел 5 строка 510 графа 03</t>
  </si>
  <si>
    <t>Раздел 5 строка 511 графа 05 &lt;= Раздел 5 строка 511 графа 03</t>
  </si>
  <si>
    <t>Раздел 5 строка 512 графа 05 &lt;= Раздел 5 строка 512 графа 03</t>
  </si>
  <si>
    <t>Раздел 5 строка 513 графа 05 &lt;= Раздел 5 строка 513 графа 03</t>
  </si>
  <si>
    <t>Раздел 5 строка 514 графа 05 &lt;= Раздел 5 строка 514 графа 03</t>
  </si>
  <si>
    <t>Раздел 5 строка 515 графа 05 &lt;= Раздел 5 строка 515 графа 03</t>
  </si>
  <si>
    <t>Раздел 5 строка 516 графа 05 &lt;= Раздел 5 строка 516 графа 03</t>
  </si>
  <si>
    <t>Раздел 5 строка 517 графа 05 &lt;= Раздел 5 строка 517 графа 03</t>
  </si>
  <si>
    <t>Раздел 5 строка 518 графа 05 &lt;= Раздел 5 строка 518 графа 03</t>
  </si>
  <si>
    <t>Раздел 5 строка 519 графа 05 &lt;= Раздел 5 строка 519 графа 03</t>
  </si>
  <si>
    <t>Раздел 5 строка 520 графа 05 &lt;= Раздел 5 строка 520 графа 03</t>
  </si>
  <si>
    <t>Раздел 5 строка 521 графа 05 &lt;= Раздел 5 строка 521 графа 03</t>
  </si>
  <si>
    <t>Раздел 5 строка 522 графа 05 &lt;= Раздел 5 строка 522 графа 03</t>
  </si>
  <si>
    <t>Раздел 5 строка 523 графа 05 &lt;= Раздел 5 строка 523 графа 03</t>
  </si>
  <si>
    <t>Раздел 5 строка 501 графа 06 &lt;= Раздел 5 строка 501 графа 03</t>
  </si>
  <si>
    <t>Раздел 5 строка 502 графа 06 &lt;= Раздел 5 строка 502 графа 03</t>
  </si>
  <si>
    <t>Раздел 5 строка 503 графа 06 &lt;= Раздел 5 строка 503 графа 03</t>
  </si>
  <si>
    <t>Раздел 5 строка 504 графа 06 &lt;= Раздел 5 строка 504 графа 03</t>
  </si>
  <si>
    <t>Раздел 5 строка 505 графа 06 &lt;= Раздел 5 строка 505 графа 03</t>
  </si>
  <si>
    <t>Раздел 5 строка 506 графа 06 &lt;= Раздел 5 строка 506 графа 03</t>
  </si>
  <si>
    <t>Раздел 5 строка 507 графа 06 &lt;= Раздел 5 строка 507 графа 03</t>
  </si>
  <si>
    <t>Раздел 5 строка 508 графа 06 &lt;= Раздел 5 строка 508 графа 03</t>
  </si>
  <si>
    <t>Раздел 5 строка 509 графа 06 &lt;= Раздел 5 строка 509 графа 03</t>
  </si>
  <si>
    <t>Раздел 5 строка 510 графа 06 &lt;= Раздел 5 строка 510 графа 03</t>
  </si>
  <si>
    <t>Раздел 5 строка 511 графа 06 &lt;= Раздел 5 строка 511 графа 03</t>
  </si>
  <si>
    <t>Раздел 5 строка 512 графа 06 &lt;= Раздел 5 строка 512 графа 03</t>
  </si>
  <si>
    <t>Раздел 5 строка 513 графа 06 &lt;= Раздел 5 строка 513 графа 03</t>
  </si>
  <si>
    <t>Раздел 5 строка 514 графа 06 &lt;= Раздел 5 строка 514 графа 03</t>
  </si>
  <si>
    <t>Раздел 5 строка 515 графа 06 &lt;= Раздел 5 строка 515 графа 03</t>
  </si>
  <si>
    <t>Раздел 5 строка 516 графа 06 &lt;= Раздел 5 строка 516 графа 03</t>
  </si>
  <si>
    <t>Раздел 5 строка 517 графа 06 &lt;= Раздел 5 строка 517 графа 03</t>
  </si>
  <si>
    <t>Раздел 5 строка 518 графа 06 &lt;= Раздел 5 строка 518 графа 03</t>
  </si>
  <si>
    <t>Раздел 5 строка 519 графа 06 &lt;= Раздел 5 строка 519 графа 03</t>
  </si>
  <si>
    <t>Раздел 5 строка 520 графа 06 &lt;= Раздел 5 строка 520 графа 03</t>
  </si>
  <si>
    <t>Раздел 5 строка 521 графа 06 &lt;= Раздел 5 строка 521 графа 03</t>
  </si>
  <si>
    <t>Раздел 5 строка 522 графа 06 &lt;= Раздел 5 строка 522 графа 03</t>
  </si>
  <si>
    <t>Раздел 5 строка 523 графа 06 &lt;= Раздел 5 строка 523 графа 03</t>
  </si>
  <si>
    <t>Раздел 5 строка 501 графа 07 &lt;= Раздел 5 строка 501 графа 03</t>
  </si>
  <si>
    <t>Раздел 5 строка 502 графа 07 &lt;= Раздел 5 строка 502 графа 03</t>
  </si>
  <si>
    <t>Раздел 5 строка 503 графа 07 &lt;= Раздел 5 строка 503 графа 03</t>
  </si>
  <si>
    <t>Раздел 5 строка 504 графа 07 &lt;= Раздел 5 строка 504 графа 03</t>
  </si>
  <si>
    <t>Раздел 5 строка 505 графа 07 &lt;= Раздел 5 строка 505 графа 03</t>
  </si>
  <si>
    <t>Раздел 5 строка 506 графа 07 &lt;= Раздел 5 строка 506 графа 03</t>
  </si>
  <si>
    <t>Раздел 5 строка 507 графа 07 &lt;= Раздел 5 строка 507 графа 03</t>
  </si>
  <si>
    <t>Раздел 5 строка 508 графа 07 &lt;= Раздел 5 строка 508 графа 03</t>
  </si>
  <si>
    <t>Раздел 5 строка 509 графа 07 &lt;= Раздел 5 строка 509 графа 03</t>
  </si>
  <si>
    <t>Раздел 5 строка 510 графа 07 &lt;= Раздел 5 строка 510 графа 03</t>
  </si>
  <si>
    <t>Раздел 5 строка 511 графа 07 &lt;= Раздел 5 строка 511 графа 03</t>
  </si>
  <si>
    <t>Раздел 5 строка 512 графа 07 &lt;= Раздел 5 строка 512 графа 03</t>
  </si>
  <si>
    <t>Раздел 5 строка 513 графа 07 &lt;= Раздел 5 строка 513 графа 03</t>
  </si>
  <si>
    <t>Раздел 5 строка 514 графа 07 &lt;= Раздел 5 строка 514 графа 03</t>
  </si>
  <si>
    <t>Раздел 5 строка 515 графа 07 &lt;= Раздел 5 строка 515 графа 03</t>
  </si>
  <si>
    <t>Раздел 5 строка 516 графа 07 &lt;= Раздел 5 строка 516 графа 03</t>
  </si>
  <si>
    <t>Раздел 5 строка 517 графа 07 &lt;= Раздел 5 строка 517 графа 03</t>
  </si>
  <si>
    <t>Раздел 5 строка 518 графа 07 &lt;= Раздел 5 строка 518 графа 03</t>
  </si>
  <si>
    <t>Раздел 5 строка 519 графа 07 &lt;= Раздел 5 строка 519 графа 03</t>
  </si>
  <si>
    <t>Раздел 5 строка 520 графа 07 &lt;= Раздел 5 строка 520 графа 03</t>
  </si>
  <si>
    <t>Раздел 5 строка 521 графа 07 &lt;= Раздел 5 строка 521 графа 03</t>
  </si>
  <si>
    <t>Раздел 5 строка 522 графа 07 &lt;= Раздел 5 строка 522 графа 03</t>
  </si>
  <si>
    <t>Раздел 5 строка 523 графа 07 &lt;= Раздел 5 строка 523 графа 03</t>
  </si>
  <si>
    <t>Раздел 5 строка 501 графа 08 &lt;= Раздел 5 строка 501 графа 03</t>
  </si>
  <si>
    <t>Раздел 5 строка 502 графа 08 &lt;= Раздел 5 строка 502 графа 03</t>
  </si>
  <si>
    <t>Раздел 5 строка 503 графа 08 &lt;= Раздел 5 строка 503 графа 03</t>
  </si>
  <si>
    <t>Раздел 5 строка 504 графа 08 &lt;= Раздел 5 строка 504 графа 03</t>
  </si>
  <si>
    <t>Раздел 5 строка 505 графа 08 &lt;= Раздел 5 строка 505 графа 03</t>
  </si>
  <si>
    <t>Раздел 5 строка 506 графа 08 &lt;= Раздел 5 строка 506 графа 03</t>
  </si>
  <si>
    <t>Раздел 5 строка 507 графа 08 &lt;= Раздел 5 строка 507 графа 03</t>
  </si>
  <si>
    <t>Раздел 5 строка 508 графа 08 &lt;= Раздел 5 строка 508 графа 03</t>
  </si>
  <si>
    <t>Раздел 5 строка 509 графа 08 &lt;= Раздел 5 строка 509 графа 03</t>
  </si>
  <si>
    <t>Раздел 5 строка 510 графа 08 &lt;= Раздел 5 строка 510 графа 03</t>
  </si>
  <si>
    <t>Раздел 5 строка 511 графа 08 &lt;= Раздел 5 строка 511 графа 03</t>
  </si>
  <si>
    <t>Раздел 5 строка 512 графа 08 &lt;= Раздел 5 строка 512 графа 03</t>
  </si>
  <si>
    <t>Раздел 5 строка 513 графа 08 &lt;= Раздел 5 строка 513 графа 03</t>
  </si>
  <si>
    <t>Раздел 5 строка 514 графа 08 &lt;= Раздел 5 строка 514 графа 03</t>
  </si>
  <si>
    <t>Раздел 5 строка 515 графа 08 &lt;= Раздел 5 строка 515 графа 03</t>
  </si>
  <si>
    <t>Раздел 5 строка 516 графа 08 &lt;= Раздел 5 строка 516 графа 03</t>
  </si>
  <si>
    <t>Раздел 5 строка 517 графа 08 &lt;= Раздел 5 строка 517 графа 03</t>
  </si>
  <si>
    <t>Раздел 5 строка 518 графа 08 &lt;= Раздел 5 строка 518 графа 03</t>
  </si>
  <si>
    <t>Раздел 5 строка 519 графа 08 &lt;= Раздел 5 строка 519 графа 03</t>
  </si>
  <si>
    <t>Раздел 5 строка 520 графа 08 &lt;= Раздел 5 строка 520 графа 03</t>
  </si>
  <si>
    <t>Раздел 5 строка 521 графа 08 &lt;= Раздел 5 строка 521 графа 03</t>
  </si>
  <si>
    <t>Раздел 5 строка 522 графа 08 &lt;= Раздел 5 строка 522 графа 03</t>
  </si>
  <si>
    <t>Раздел 5 строка 523 графа 08 &lt;= Раздел 5 строка 523 графа 03</t>
  </si>
  <si>
    <t>Раздел 5 строка 505 графа 03 &lt;= Раздел 5 строка 504 графа 03</t>
  </si>
  <si>
    <t>Раздел 5 строка 505 графа 04 &lt;= Раздел 5 строка 504 графа 04</t>
  </si>
  <si>
    <t>Раздел 5 строка 505 графа 05 &lt;= Раздел 5 строка 504 графа 05</t>
  </si>
  <si>
    <t>Раздел 5 строка 505 графа 06 &lt;= Раздел 5 строка 504 графа 06</t>
  </si>
  <si>
    <t>Раздел 5 строка 505 графа 07 &lt;= Раздел 5 строка 504 графа 07</t>
  </si>
  <si>
    <t>Раздел 5 строка 505 графа 08 &lt;= Раздел 5 строка 504 графа 08</t>
  </si>
  <si>
    <t>Раздел 5 строка 505 графа 09 &lt;= Раздел 5 строка 504 графа 09</t>
  </si>
  <si>
    <t>Раздел 5 строка 505 графа 10 &lt;= Раздел 5 строка 504 графа 10</t>
  </si>
  <si>
    <t>Раздел 5 строка 505 графа 11 &lt;= Раздел 5 строка 504 графа 11</t>
  </si>
  <si>
    <t>Раздел 5 строка 505 графа 12 &lt;= Раздел 5 строка 504 графа 12</t>
  </si>
  <si>
    <t>Раздел 5 строка 505 графа 13 &lt;= Раздел 5 строка 504 графа 13</t>
  </si>
  <si>
    <t>Раздел 5 строка 509 графа 03 &lt;= Раздел 5 строка 508 графа 03</t>
  </si>
  <si>
    <t>Раздел 5 строка 509 графа 04 &lt;= Раздел 5 строка 508 графа 04</t>
  </si>
  <si>
    <t>Раздел 5 строка 509 графа 05 &lt;= Раздел 5 строка 508 графа 05</t>
  </si>
  <si>
    <t>Раздел 5 строка 509 графа 06 &lt;= Раздел 5 строка 508 графа 06</t>
  </si>
  <si>
    <t>Раздел 5 строка 509 графа 07 &lt;= Раздел 5 строка 508 графа 07</t>
  </si>
  <si>
    <t>Раздел 5 строка 509 графа 08 &lt;= Раздел 5 строка 508 графа 08</t>
  </si>
  <si>
    <t>Раздел 5 строка 509 графа 09 &lt;= Раздел 5 строка 508 графа 09</t>
  </si>
  <si>
    <t>Раздел 5 строка 509 графа 10 &lt;= Раздел 5 строка 508 графа 10</t>
  </si>
  <si>
    <t>Раздел 5 строка 509 графа 11 &lt;= Раздел 5 строка 508 графа 11</t>
  </si>
  <si>
    <t>Раздел 5 строка 509 графа 12 &lt;= Раздел 5 строка 508 графа 12</t>
  </si>
  <si>
    <t>Раздел 5 строка 509 графа 13 &lt;= Раздел 5 строка 508 графа 13</t>
  </si>
  <si>
    <t>Раздел 5 строка 515 графа 03 &lt;= Раздел 5 строка 514 графа 03</t>
  </si>
  <si>
    <t>Раздел 5 строка 515 графа 04 &lt;= Раздел 5 строка 514 графа 04</t>
  </si>
  <si>
    <t>Раздел 5 строка 515 графа 05 &lt;= Раздел 5 строка 514 графа 05</t>
  </si>
  <si>
    <t>Раздел 5 строка 515 графа 06 &lt;= Раздел 5 строка 514 графа 06</t>
  </si>
  <si>
    <t>Раздел 5 строка 515 графа 07 &lt;= Раздел 5 строка 514 графа 07</t>
  </si>
  <si>
    <t>Раздел 5 строка 515 графа 08 &lt;= Раздел 5 строка 514 графа 08</t>
  </si>
  <si>
    <t>Раздел 5 строка 515 графа 09 &lt;= Раздел 5 строка 514 графа 09</t>
  </si>
  <si>
    <t>Раздел 5 строка 515 графа 10 &lt;= Раздел 5 строка 514 графа 10</t>
  </si>
  <si>
    <t>Раздел 5 строка 515 графа 11 &lt;= Раздел 5 строка 514 графа 11</t>
  </si>
  <si>
    <t>Раздел 5 строка 515 графа 12 &lt;= Раздел 5 строка 514 графа 12</t>
  </si>
  <si>
    <t>Раздел 5 строка 515 графа 13 &lt;= Раздел 5 строка 514 графа 13</t>
  </si>
  <si>
    <t>Раздел 5 строка 516 графа 03 &lt;= Раздел 5 строка 514 графа 03</t>
  </si>
  <si>
    <t>Раздел 5 строка 516 графа 04 &lt;= Раздел 5 строка 514 графа 04</t>
  </si>
  <si>
    <t>Раздел 5 строка 516 графа 05 &lt;= Раздел 5 строка 514 графа 05</t>
  </si>
  <si>
    <t>Раздел 5 строка 516 графа 06 &lt;= Раздел 5 строка 514 графа 06</t>
  </si>
  <si>
    <t>Раздел 5 строка 516 графа 07 &lt;= Раздел 5 строка 514 графа 07</t>
  </si>
  <si>
    <t>Раздел 5 строка 516 графа 08 &lt;= Раздел 5 строка 514 графа 08</t>
  </si>
  <si>
    <t>Раздел 5 строка 516 графа 09 &lt;= Раздел 5 строка 514 графа 09</t>
  </si>
  <si>
    <t>Раздел 5 строка 516 графа 10 &lt;= Раздел 5 строка 514 графа 10</t>
  </si>
  <si>
    <t>Раздел 5 строка 516 графа 11 &lt;= Раздел 5 строка 514 графа 11</t>
  </si>
  <si>
    <t>Раздел 5 строка 516 графа 12 &lt;= Раздел 5 строка 514 графа 12</t>
  </si>
  <si>
    <t>Раздел 5 строка 516 графа 13 &lt;= Раздел 5 строка 514 графа 13</t>
  </si>
  <si>
    <t>Раздел 5 строка 517 графа 03 &lt;= Раздел 5 строка 514 графа 03</t>
  </si>
  <si>
    <t>Раздел 5 строка 517 графа 04 &lt;= Раздел 5 строка 514 графа 04</t>
  </si>
  <si>
    <t>Раздел 5 строка 517 графа 05 &lt;= Раздел 5 строка 514 графа 05</t>
  </si>
  <si>
    <t>Раздел 5 строка 517 графа 06 &lt;= Раздел 5 строка 514 графа 06</t>
  </si>
  <si>
    <t>Раздел 5 строка 517 графа 07 &lt;= Раздел 5 строка 514 графа 07</t>
  </si>
  <si>
    <t>Раздел 5 строка 517 графа 08 &lt;= Раздел 5 строка 514 графа 08</t>
  </si>
  <si>
    <t>Раздел 5 строка 517 графа 09 &lt;= Раздел 5 строка 514 графа 09</t>
  </si>
  <si>
    <t>Раздел 5 строка 517 графа 10 &lt;= Раздел 5 строка 514 графа 10</t>
  </si>
  <si>
    <t>Раздел 5 строка 517 графа 11 &lt;= Раздел 5 строка 514 графа 11</t>
  </si>
  <si>
    <t>Раздел 5 строка 517 графа 12 &lt;= Раздел 5 строка 514 графа 12</t>
  </si>
  <si>
    <t>Раздел 5 строка 517 графа 13 &lt;= Раздел 5 строка 514 графа 13</t>
  </si>
  <si>
    <t>Раздел 5 строка 522 графа 03 &lt;= Раздел 5 строка 521 графа 03</t>
  </si>
  <si>
    <t>Раздел 5 строка 522 графа 04 &lt;= Раздел 5 строка 521 графа 04</t>
  </si>
  <si>
    <t>Раздел 5 строка 522 графа 05 &lt;= Раздел 5 строка 521 графа 05</t>
  </si>
  <si>
    <t>Раздел 5 строка 522 графа 06 &lt;= Раздел 5 строка 521 графа 06</t>
  </si>
  <si>
    <t>Раздел 5 строка 522 графа 07 &lt;= Раздел 5 строка 521 графа 07</t>
  </si>
  <si>
    <t>Раздел 5 строка 522 графа 08 &lt;= Раздел 5 строка 521 графа 08</t>
  </si>
  <si>
    <t>Раздел 5 строка 522 графа 09 &lt;= Раздел 5 строка 521 графа 09</t>
  </si>
  <si>
    <t>Раздел 5 строка 522 графа 10 &lt;= Раздел 5 строка 521 графа 10</t>
  </si>
  <si>
    <t>Раздел 5 строка 522 графа 11 &lt;= Раздел 5 строка 521 графа 11</t>
  </si>
  <si>
    <t>Раздел 5 строка 522 графа 12 &lt;= Раздел 5 строка 521 графа 12</t>
  </si>
  <si>
    <t>Раздел 5 строка 522 графа 13 &lt;= Раздел 5 строка 521 графа 13</t>
  </si>
  <si>
    <t>Раздел 5 строка 523 графа 03 &lt;= Раздел 5 строка 521 графа 03</t>
  </si>
  <si>
    <t>Раздел 5 строка 523 графа 04 &lt;= Раздел 5 строка 521 графа 04</t>
  </si>
  <si>
    <t>Раздел 5 строка 523 графа 05 &lt;= Раздел 5 строка 521 графа 05</t>
  </si>
  <si>
    <t>Раздел 5 строка 523 графа 06 &lt;= Раздел 5 строка 521 графа 06</t>
  </si>
  <si>
    <t>Раздел 5 строка 523 графа 07 &lt;= Раздел 5 строка 521 графа 07</t>
  </si>
  <si>
    <t>Раздел 5 строка 523 графа 08 &lt;= Раздел 5 строка 521 графа 08</t>
  </si>
  <si>
    <t>Раздел 5 строка 523 графа 09 &lt;= Раздел 5 строка 521 графа 09</t>
  </si>
  <si>
    <t>Раздел 5 строка 523 графа 10 &lt;= Раздел 5 строка 521 графа 10</t>
  </si>
  <si>
    <t>Раздел 5 строка 523 графа 11 &lt;= Раздел 5 строка 521 графа 11</t>
  </si>
  <si>
    <t>Раздел 5 строка 523 графа 12 &lt;= Раздел 5 строка 521 графа 12</t>
  </si>
  <si>
    <t>Раздел 5 строка 523 графа 13 &lt;= Раздел 5 строка 521 графа 13</t>
  </si>
  <si>
    <t>Если Раздел 4 строка 401 графа 03 &gt; 0, то Раздел 5 строка 501 графа 03 &gt; 0</t>
  </si>
  <si>
    <t>Если Раздел 4 строка 402 графа 03 &gt; 0, то Раздел 5 строка 502 графа 03 &gt; 0</t>
  </si>
  <si>
    <t>Если Раздел 4 строка 403 графа 03 &gt; 0, то Раздел 5 строка 503 графа 03 &gt; 0</t>
  </si>
  <si>
    <t>Если Раздел 4 строка 404 графа 03 &gt; 0, то Раздел 5 строка 504 графа 03 &gt; 0</t>
  </si>
  <si>
    <t>Если Раздел 4 строка 405 графа 03 &gt; 0, то Раздел 5 строка 505 графа 03 &gt; 0</t>
  </si>
  <si>
    <t>Если Раздел 4 строка 406 графа 03 &gt; 0, то Раздел 5 строка 506 графа 03 &gt; 0</t>
  </si>
  <si>
    <t>Если Раздел 4 строка 407 графа 03 &gt; 0, то Раздел 5 строка 507 графа 03 &gt; 0</t>
  </si>
  <si>
    <t>Если Раздел 4 строка 408 графа 03 &gt; 0, то Раздел 5 строка 508 графа 03 &gt; 0</t>
  </si>
  <si>
    <t>Если Раздел 4 строка 409 графа 03 &gt; 0, то Раздел 5 строка 509 графа 03 &gt; 0</t>
  </si>
  <si>
    <t>Если Раздел 4 строка 410 графа 03 &gt; 0, то Раздел 5 строка 510 графа 03 &gt; 0</t>
  </si>
  <si>
    <t>Если Раздел 4 строка 411 графа 03 &gt; 0, то Раздел 5 строка 511 графа 03 &gt; 0</t>
  </si>
  <si>
    <t>Если Раздел 4 строка 412 графа 03 &gt; 0, то Раздел 5 строка 512 графа 03 &gt; 0</t>
  </si>
  <si>
    <t>Если Раздел 4 строка 413 графа 03 &gt; 0, то Раздел 5 строка 513 графа 03 &gt; 0</t>
  </si>
  <si>
    <t>Если Раздел 4 строка 414 графа 03 &gt; 0, то Раздел 5 строка 514 графа 03 &gt; 0</t>
  </si>
  <si>
    <t>Если Раздел 4 строка 415 графа 03 &gt; 0, то Раздел 5 строка 515 графа 03 &gt; 0</t>
  </si>
  <si>
    <t>Если Раздел 4 строка 416 графа 03 &gt; 0, то Раздел 5 строка 516 графа 03 &gt; 0</t>
  </si>
  <si>
    <t>Если Раздел 4 строка 417 графа 03 &gt; 0, то Раздел 5 строка 517 графа 03 &gt; 0</t>
  </si>
  <si>
    <t>Если Раздел 4 строка 418 графа 03 &gt; 0, то Раздел 5 строка 518 графа 03 &gt; 0</t>
  </si>
  <si>
    <t>Если Раздел 4 строка 419 графа 03 &gt; 0, то Раздел 5 строка 519 графа 03 &gt; 0</t>
  </si>
  <si>
    <t>Если Раздел 4 строка 420 графа 03 &gt; 0, то Раздел 5 строка 520 графа 03 &gt; 0</t>
  </si>
  <si>
    <t>Если Раздел 4 строка 421 графа 03 &gt; 0, то Раздел 5 строка 521 графа 03 &gt; 0</t>
  </si>
  <si>
    <t>Если Раздел 4 строка 422 графа 03 &gt; 0, то Раздел 5 строка 522 графа 03 &gt; 0</t>
  </si>
  <si>
    <t>Если Раздел 4 строка 423 графа 03 &gt; 0, то Раздел 5 строка 523 графа 03 &gt; 0</t>
  </si>
  <si>
    <t>Если Раздел 4 строка 401 графа 04 &gt; 0, то Раздел 5 строка 501 графа 04 &gt; 0</t>
  </si>
  <si>
    <t>Если Раздел 4 строка 402 графа 04 &gt; 0, то Раздел 5 строка 502 графа 04 &gt; 0</t>
  </si>
  <si>
    <t>Если Раздел 4 строка 403 графа 04 &gt; 0, то Раздел 5 строка 503 графа 04 &gt; 0</t>
  </si>
  <si>
    <t>Если Раздел 4 строка 404 графа 04 &gt; 0, то Раздел 5 строка 504 графа 04 &gt; 0</t>
  </si>
  <si>
    <t>Если Раздел 4 строка 405 графа 04 &gt; 0, то Раздел 5 строка 505 графа 04 &gt; 0</t>
  </si>
  <si>
    <t>Если Раздел 4 строка 406 графа 04 &gt; 0, то Раздел 5 строка 506 графа 04 &gt; 0</t>
  </si>
  <si>
    <t>Если Раздел 4 строка 407 графа 04 &gt; 0, то Раздел 5 строка 507 графа 04 &gt; 0</t>
  </si>
  <si>
    <t>Если Раздел 4 строка 408 графа 04 &gt; 0, то Раздел 5 строка 508 графа 04 &gt; 0</t>
  </si>
  <si>
    <t>Если Раздел 4 строка 409 графа 04 &gt; 0, то Раздел 5 строка 509 графа 04 &gt; 0</t>
  </si>
  <si>
    <t>Если Раздел 4 строка 410 графа 04 &gt; 0, то Раздел 5 строка 510 графа 04 &gt; 0</t>
  </si>
  <si>
    <t>Если Раздел 4 строка 411 графа 04 &gt; 0, то Раздел 5 строка 511 графа 04 &gt; 0</t>
  </si>
  <si>
    <t>Если Раздел 4 строка 412 графа 04 &gt; 0, то Раздел 5 строка 512 графа 04 &gt; 0</t>
  </si>
  <si>
    <t>Если Раздел 4 строка 413 графа 04 &gt; 0, то Раздел 5 строка 513 графа 04 &gt; 0</t>
  </si>
  <si>
    <t>Если Раздел 4 строка 414 графа 04 &gt; 0, то Раздел 5 строка 514 графа 04 &gt; 0</t>
  </si>
  <si>
    <t>Если Раздел 4 строка 415 графа 04 &gt; 0, то Раздел 5 строка 515 графа 04 &gt; 0</t>
  </si>
  <si>
    <t>Если Раздел 4 строка 416 графа 04 &gt; 0, то Раздел 5 строка 516 графа 04 &gt; 0</t>
  </si>
  <si>
    <t>Если Раздел 4 строка 417 графа 04 &gt; 0, то Раздел 5 строка 517 графа 04 &gt; 0</t>
  </si>
  <si>
    <t>Если Раздел 4 строка 418 графа 04 &gt; 0, то Раздел 5 строка 518 графа 04 &gt; 0</t>
  </si>
  <si>
    <t>Если Раздел 4 строка 419 графа 04 &gt; 0, то Раздел 5 строка 519 графа 04 &gt; 0</t>
  </si>
  <si>
    <t>Если Раздел 4 строка 420 графа 04 &gt; 0, то Раздел 5 строка 520 графа 04 &gt; 0</t>
  </si>
  <si>
    <t>Если Раздел 4 строка 421 графа 04 &gt; 0, то Раздел 5 строка 521 графа 04 &gt; 0</t>
  </si>
  <si>
    <t>Если Раздел 4 строка 422 графа 04 &gt; 0, то Раздел 5 строка 522 графа 04 &gt; 0</t>
  </si>
  <si>
    <t>Если Раздел 4 строка 423 графа 04 &gt; 0, то Раздел 5 строка 523 графа 04 &gt; 0</t>
  </si>
  <si>
    <t>Если Раздел 4 строка 401 графа 05 &gt; 0, то Раздел 5 строка 501 графа 05 &gt; 0</t>
  </si>
  <si>
    <t>Если Раздел 4 строка 402 графа 05 &gt; 0, то Раздел 5 строка 502 графа 05 &gt; 0</t>
  </si>
  <si>
    <t>Если Раздел 4 строка 403 графа 05 &gt; 0, то Раздел 5 строка 503 графа 05 &gt; 0</t>
  </si>
  <si>
    <t>Если Раздел 4 строка 404 графа 05 &gt; 0, то Раздел 5 строка 504 графа 05 &gt; 0</t>
  </si>
  <si>
    <t>Если Раздел 4 строка 405 графа 05 &gt; 0, то Раздел 5 строка 505 графа 05 &gt; 0</t>
  </si>
  <si>
    <t>Если Раздел 4 строка 406 графа 05 &gt; 0, то Раздел 5 строка 506 графа 05 &gt; 0</t>
  </si>
  <si>
    <t>Если Раздел 4 строка 407 графа 05 &gt; 0, то Раздел 5 строка 507 графа 05 &gt; 0</t>
  </si>
  <si>
    <t>Если Раздел 4 строка 408 графа 05 &gt; 0, то Раздел 5 строка 508 графа 05 &gt; 0</t>
  </si>
  <si>
    <t>Если Раздел 4 строка 409 графа 05 &gt; 0, то Раздел 5 строка 509 графа 05 &gt; 0</t>
  </si>
  <si>
    <t>Если Раздел 4 строка 410 графа 05 &gt; 0, то Раздел 5 строка 510 графа 05 &gt; 0</t>
  </si>
  <si>
    <t>Если Раздел 4 строка 411 графа 05 &gt; 0, то Раздел 5 строка 511 графа 05 &gt; 0</t>
  </si>
  <si>
    <t>Если Раздел 4 строка 412 графа 05 &gt; 0, то Раздел 5 строка 512 графа 05 &gt; 0</t>
  </si>
  <si>
    <t>Если Раздел 4 строка 413 графа 05 &gt; 0, то Раздел 5 строка 513 графа 05 &gt; 0</t>
  </si>
  <si>
    <t>Если Раздел 4 строка 414 графа 05 &gt; 0, то Раздел 5 строка 514 графа 05 &gt; 0</t>
  </si>
  <si>
    <t>Если Раздел 4 строка 415 графа 05 &gt; 0, то Раздел 5 строка 515 графа 05 &gt; 0</t>
  </si>
  <si>
    <t>Если Раздел 4 строка 416 графа 05 &gt; 0, то Раздел 5 строка 516 графа 05 &gt; 0</t>
  </si>
  <si>
    <t>Если Раздел 4 строка 417 графа 05 &gt; 0, то Раздел 5 строка 517 графа 05 &gt; 0</t>
  </si>
  <si>
    <t>Если Раздел 4 строка 418 графа 05 &gt; 0, то Раздел 5 строка 518 графа 05 &gt; 0</t>
  </si>
  <si>
    <t>Если Раздел 4 строка 419 графа 05 &gt; 0, то Раздел 5 строка 519 графа 05 &gt; 0</t>
  </si>
  <si>
    <t>Если Раздел 4 строка 420 графа 05 &gt; 0, то Раздел 5 строка 520 графа 05 &gt; 0</t>
  </si>
  <si>
    <t>Если Раздел 4 строка 421 графа 05 &gt; 0, то Раздел 5 строка 521 графа 05 &gt; 0</t>
  </si>
  <si>
    <t>Если Раздел 4 строка 422 графа 05 &gt; 0, то Раздел 5 строка 522 графа 05 &gt; 0</t>
  </si>
  <si>
    <t>Если Раздел 4 строка 423 графа 05 &gt; 0, то Раздел 5 строка 523 графа 05 &gt; 0</t>
  </si>
  <si>
    <t>Если Раздел 4 строка 401 графа 06 &gt; 0, то Раздел 5 строка 501 графа 06 &gt; 0</t>
  </si>
  <si>
    <t>Если Раздел 4 строка 402 графа 06 &gt; 0, то Раздел 5 строка 502 графа 06 &gt; 0</t>
  </si>
  <si>
    <t>Если Раздел 4 строка 403 графа 06 &gt; 0, то Раздел 5 строка 503 графа 06 &gt; 0</t>
  </si>
  <si>
    <t>Если Раздел 4 строка 404 графа 06 &gt; 0, то Раздел 5 строка 504 графа 06 &gt; 0</t>
  </si>
  <si>
    <t>Если Раздел 4 строка 405 графа 06 &gt; 0, то Раздел 5 строка 505 графа 06 &gt; 0</t>
  </si>
  <si>
    <t>Если Раздел 4 строка 406 графа 06 &gt; 0, то Раздел 5 строка 506 графа 06 &gt; 0</t>
  </si>
  <si>
    <t>Если Раздел 4 строка 407 графа 06 &gt; 0, то Раздел 5 строка 507 графа 06 &gt; 0</t>
  </si>
  <si>
    <t>Если Раздел 4 строка 408 графа 06 &gt; 0, то Раздел 5 строка 508 графа 06 &gt; 0</t>
  </si>
  <si>
    <t>Если Раздел 4 строка 409 графа 06 &gt; 0, то Раздел 5 строка 509 графа 06 &gt; 0</t>
  </si>
  <si>
    <t>Если Раздел 4 строка 410 графа 06 &gt; 0, то Раздел 5 строка 510 графа 06 &gt; 0</t>
  </si>
  <si>
    <t>Если Раздел 4 строка 411 графа 06 &gt; 0, то Раздел 5 строка 511 графа 06 &gt; 0</t>
  </si>
  <si>
    <t>Если Раздел 4 строка 412 графа 06 &gt; 0, то Раздел 5 строка 512 графа 06 &gt; 0</t>
  </si>
  <si>
    <t>Если Раздел 4 строка 413 графа 06 &gt; 0, то Раздел 5 строка 513 графа 06 &gt; 0</t>
  </si>
  <si>
    <t>Если Раздел 4 строка 414 графа 06 &gt; 0, то Раздел 5 строка 514 графа 06 &gt; 0</t>
  </si>
  <si>
    <t>Если Раздел 4 строка 415 графа 06 &gt; 0, то Раздел 5 строка 515 графа 06 &gt; 0</t>
  </si>
  <si>
    <t>Если Раздел 4 строка 416 графа 06 &gt; 0, то Раздел 5 строка 516 графа 06 &gt; 0</t>
  </si>
  <si>
    <t>Если Раздел 4 строка 417 графа 06 &gt; 0, то Раздел 5 строка 517 графа 06 &gt; 0</t>
  </si>
  <si>
    <t>Если Раздел 4 строка 418 графа 06 &gt; 0, то Раздел 5 строка 518 графа 06 &gt; 0</t>
  </si>
  <si>
    <t>Если Раздел 4 строка 419 графа 06 &gt; 0, то Раздел 5 строка 519 графа 06 &gt; 0</t>
  </si>
  <si>
    <t>Если Раздел 4 строка 420 графа 06 &gt; 0, то Раздел 5 строка 520 графа 06 &gt; 0</t>
  </si>
  <si>
    <t>Если Раздел 4 строка 421 графа 06 &gt; 0, то Раздел 5 строка 521 графа 06 &gt; 0</t>
  </si>
  <si>
    <t>Если Раздел 4 строка 422 графа 06 &gt; 0, то Раздел 5 строка 522 графа 06 &gt; 0</t>
  </si>
  <si>
    <t>Если Раздел 4 строка 423 графа 06 &gt; 0, то Раздел 5 строка 523 графа 06 &gt; 0</t>
  </si>
  <si>
    <t>Если Раздел 4 строка 401 графа 07 &gt; 0, то Раздел 5 строка 501 графа 07 &gt; 0</t>
  </si>
  <si>
    <t>Если Раздел 4 строка 402 графа 07 &gt; 0, то Раздел 5 строка 502 графа 07 &gt; 0</t>
  </si>
  <si>
    <t>Если Раздел 4 строка 403 графа 07 &gt; 0, то Раздел 5 строка 503 графа 07 &gt; 0</t>
  </si>
  <si>
    <t>Если Раздел 4 строка 404 графа 07 &gt; 0, то Раздел 5 строка 504 графа 07 &gt; 0</t>
  </si>
  <si>
    <t>Если Раздел 4 строка 405 графа 07 &gt; 0, то Раздел 5 строка 505 графа 07 &gt; 0</t>
  </si>
  <si>
    <t>Если Раздел 4 строка 406 графа 07 &gt; 0, то Раздел 5 строка 506 графа 07 &gt; 0</t>
  </si>
  <si>
    <t>Если Раздел 4 строка 407 графа 07 &gt; 0, то Раздел 5 строка 507 графа 07 &gt; 0</t>
  </si>
  <si>
    <t>Если Раздел 4 строка 408 графа 07 &gt; 0, то Раздел 5 строка 508 графа 07 &gt; 0</t>
  </si>
  <si>
    <t>Если Раздел 4 строка 409 графа 07 &gt; 0, то Раздел 5 строка 509 графа 07 &gt; 0</t>
  </si>
  <si>
    <t>Если Раздел 4 строка 410 графа 07 &gt; 0, то Раздел 5 строка 510 графа 07 &gt; 0</t>
  </si>
  <si>
    <t>Если Раздел 4 строка 411 графа 07 &gt; 0, то Раздел 5 строка 511 графа 07 &gt; 0</t>
  </si>
  <si>
    <t>Если Раздел 4 строка 412 графа 07 &gt; 0, то Раздел 5 строка 512 графа 07 &gt; 0</t>
  </si>
  <si>
    <t>Если Раздел 4 строка 413 графа 07 &gt; 0, то Раздел 5 строка 513 графа 07 &gt; 0</t>
  </si>
  <si>
    <t>Если Раздел 4 строка 414 графа 07 &gt; 0, то Раздел 5 строка 514 графа 07 &gt; 0</t>
  </si>
  <si>
    <t>Если Раздел 4 строка 415 графа 07 &gt; 0, то Раздел 5 строка 515 графа 07 &gt; 0</t>
  </si>
  <si>
    <t>Если Раздел 4 строка 416 графа 07 &gt; 0, то Раздел 5 строка 516 графа 07 &gt; 0</t>
  </si>
  <si>
    <t>Если Раздел 4 строка 417 графа 07 &gt; 0, то Раздел 5 строка 517 графа 07 &gt; 0</t>
  </si>
  <si>
    <t>Если Раздел 4 строка 418 графа 07 &gt; 0, то Раздел 5 строка 518 графа 07 &gt; 0</t>
  </si>
  <si>
    <t>Если Раздел 4 строка 419 графа 07 &gt; 0, то Раздел 5 строка 519 графа 07 &gt; 0</t>
  </si>
  <si>
    <t>Если Раздел 4 строка 420 графа 07 &gt; 0, то Раздел 5 строка 520 графа 07 &gt; 0</t>
  </si>
  <si>
    <t>Если Раздел 4 строка 421 графа 07 &gt; 0, то Раздел 5 строка 521 графа 07 &gt; 0</t>
  </si>
  <si>
    <t>Если Раздел 4 строка 422 графа 07 &gt; 0, то Раздел 5 строка 522 графа 07 &gt; 0</t>
  </si>
  <si>
    <t>Если Раздел 4 строка 423 графа 07 &gt; 0, то Раздел 5 строка 523 графа 07 &gt; 0</t>
  </si>
  <si>
    <t>Если Раздел 4 строка 401 графа 08 &gt; 0, то Раздел 5 строка 501 графа 08 &gt; 0</t>
  </si>
  <si>
    <t>Если Раздел 4 строка 402 графа 08 &gt; 0, то Раздел 5 строка 502 графа 08 &gt; 0</t>
  </si>
  <si>
    <t>Если Раздел 4 строка 403 графа 08 &gt; 0, то Раздел 5 строка 503 графа 08 &gt; 0</t>
  </si>
  <si>
    <t>Если Раздел 4 строка 404 графа 08 &gt; 0, то Раздел 5 строка 504 графа 08 &gt; 0</t>
  </si>
  <si>
    <t>Если Раздел 4 строка 405 графа 08 &gt; 0, то Раздел 5 строка 505 графа 08 &gt; 0</t>
  </si>
  <si>
    <t>Если Раздел 4 строка 406 графа 08 &gt; 0, то Раздел 5 строка 506 графа 08 &gt; 0</t>
  </si>
  <si>
    <t>Если Раздел 4 строка 407 графа 08 &gt; 0, то Раздел 5 строка 507 графа 08 &gt; 0</t>
  </si>
  <si>
    <t>Если Раздел 4 строка 408 графа 08 &gt; 0, то Раздел 5 строка 508 графа 08 &gt; 0</t>
  </si>
  <si>
    <t>Если Раздел 4 строка 409 графа 08 &gt; 0, то Раздел 5 строка 509 графа 08 &gt; 0</t>
  </si>
  <si>
    <t>Если Раздел 4 строка 410 графа 08 &gt; 0, то Раздел 5 строка 510 графа 08 &gt; 0</t>
  </si>
  <si>
    <t>Если Раздел 4 строка 411 графа 08 &gt; 0, то Раздел 5 строка 511 графа 08 &gt; 0</t>
  </si>
  <si>
    <t>Если Раздел 4 строка 412 графа 08 &gt; 0, то Раздел 5 строка 512 графа 08 &gt; 0</t>
  </si>
  <si>
    <t>Если Раздел 4 строка 413 графа 08 &gt; 0, то Раздел 5 строка 513 графа 08 &gt; 0</t>
  </si>
  <si>
    <t>Если Раздел 4 строка 414 графа 08 &gt; 0, то Раздел 5 строка 514 графа 08 &gt; 0</t>
  </si>
  <si>
    <t>Если Раздел 4 строка 415 графа 08 &gt; 0, то Раздел 5 строка 515 графа 08 &gt; 0</t>
  </si>
  <si>
    <t>Если Раздел 4 строка 416 графа 08 &gt; 0, то Раздел 5 строка 516 графа 08 &gt; 0</t>
  </si>
  <si>
    <t>Если Раздел 4 строка 417 графа 08 &gt; 0, то Раздел 5 строка 517 графа 08 &gt; 0</t>
  </si>
  <si>
    <t>Если Раздел 4 строка 418 графа 08 &gt; 0, то Раздел 5 строка 518 графа 08 &gt; 0</t>
  </si>
  <si>
    <t>Если Раздел 4 строка 419 графа 08 &gt; 0, то Раздел 5 строка 519 графа 08 &gt; 0</t>
  </si>
  <si>
    <t>Если Раздел 4 строка 420 графа 08 &gt; 0, то Раздел 5 строка 520 графа 08 &gt; 0</t>
  </si>
  <si>
    <t>Если Раздел 4 строка 421 графа 08 &gt; 0, то Раздел 5 строка 521 графа 08 &gt; 0</t>
  </si>
  <si>
    <t>Если Раздел 4 строка 422 графа 08 &gt; 0, то Раздел 5 строка 522 графа 08 &gt; 0</t>
  </si>
  <si>
    <t>Если Раздел 4 строка 423 графа 08 &gt; 0, то Раздел 5 строка 523 графа 08 &gt; 0</t>
  </si>
  <si>
    <t>Раздел 4 строка 401 графа 04 &lt;= Раздел 4 строка 401 графа 03</t>
  </si>
  <si>
    <t>Раздел 4 строка 402 графа 04 &lt;= Раздел 4 строка 402 графа 03</t>
  </si>
  <si>
    <t>Раздел 4 строка 403 графа 04 &lt;= Раздел 4 строка 403 графа 03</t>
  </si>
  <si>
    <t>Раздел 4 строка 404 графа 04 &lt;= Раздел 4 строка 404 графа 03</t>
  </si>
  <si>
    <t>Раздел 4 строка 405 графа 04 &lt;= Раздел 4 строка 405 графа 03</t>
  </si>
  <si>
    <t>Раздел 4 строка 406 графа 04 &lt;= Раздел 4 строка 406 графа 03</t>
  </si>
  <si>
    <t>Раздел 4 строка 407 графа 04 &lt;= Раздел 4 строка 407 графа 03</t>
  </si>
  <si>
    <t>Раздел 4 строка 408 графа 04 &lt;= Раздел 4 строка 408 графа 03</t>
  </si>
  <si>
    <t>Раздел 4 строка 409 графа 04 &lt;= Раздел 4 строка 409 графа 03</t>
  </si>
  <si>
    <t>Раздел 4 строка 410 графа 04 &lt;= Раздел 4 строка 410 графа 03</t>
  </si>
  <si>
    <t>Раздел 4 строка 411 графа 04 &lt;= Раздел 4 строка 411 графа 03</t>
  </si>
  <si>
    <t>Раздел 4 строка 412 графа 04 &lt;= Раздел 4 строка 412 графа 03</t>
  </si>
  <si>
    <t>Раздел 4 строка 413 графа 04 &lt;= Раздел 4 строка 413 графа 03</t>
  </si>
  <si>
    <t>Раздел 4 строка 414 графа 04 &lt;= Раздел 4 строка 414 графа 03</t>
  </si>
  <si>
    <t>Раздел 4 строка 415 графа 04 &lt;= Раздел 4 строка 415 графа 03</t>
  </si>
  <si>
    <t>Раздел 4 строка 416 графа 04 &lt;= Раздел 4 строка 416 графа 03</t>
  </si>
  <si>
    <t>Раздел 4 строка 417 графа 04 &lt;= Раздел 4 строка 417 графа 03</t>
  </si>
  <si>
    <t>Раздел 4 строка 418 графа 04 &lt;= Раздел 4 строка 418 графа 03</t>
  </si>
  <si>
    <t>Раздел 4 строка 419 графа 04 &lt;= Раздел 4 строка 419 графа 03</t>
  </si>
  <si>
    <t>Раздел 4 строка 420 графа 04 &lt;= Раздел 4 строка 420 графа 03</t>
  </si>
  <si>
    <t>Раздел 4 строка 421 графа 04 &lt;= Раздел 4 строка 421 графа 03</t>
  </si>
  <si>
    <t>Раздел 4 строка 422 графа 04 &lt;= Раздел 4 строка 422 графа 03</t>
  </si>
  <si>
    <t>Раздел 4 строка 423 графа 04 &lt;= Раздел 4 строка 423 графа 03</t>
  </si>
  <si>
    <t>Раздел 4 строка 401 графа 05 &lt;= Раздел 4 строка 401 графа 03</t>
  </si>
  <si>
    <t>Раздел 4 строка 402 графа 05 &lt;= Раздел 4 строка 402 графа 03</t>
  </si>
  <si>
    <t>Раздел 4 строка 403 графа 05 &lt;= Раздел 4 строка 403 графа 03</t>
  </si>
  <si>
    <t>Раздел 4 строка 404 графа 05 &lt;= Раздел 4 строка 404 графа 03</t>
  </si>
  <si>
    <t>Раздел 4 строка 405 графа 05 &lt;= Раздел 4 строка 405 графа 03</t>
  </si>
  <si>
    <t>Раздел 4 строка 406 графа 05 &lt;= Раздел 4 строка 406 графа 03</t>
  </si>
  <si>
    <t>Раздел 4 строка 407 графа 05 &lt;= Раздел 4 строка 407 графа 03</t>
  </si>
  <si>
    <t>Раздел 4 строка 408 графа 05 &lt;= Раздел 4 строка 408 графа 03</t>
  </si>
  <si>
    <t>Раздел 4 строка 409 графа 05 &lt;= Раздел 4 строка 409 графа 03</t>
  </si>
  <si>
    <t>Раздел 4 строка 410 графа 05 &lt;= Раздел 4 строка 410 графа 03</t>
  </si>
  <si>
    <t>Раздел 4 строка 411 графа 05 &lt;= Раздел 4 строка 411 графа 03</t>
  </si>
  <si>
    <t>Раздел 4 строка 412 графа 05 &lt;= Раздел 4 строка 412 графа 03</t>
  </si>
  <si>
    <t>Раздел 4 строка 413 графа 05 &lt;= Раздел 4 строка 413 графа 03</t>
  </si>
  <si>
    <t>Раздел 4 строка 414 графа 05 &lt;= Раздел 4 строка 414 графа 03</t>
  </si>
  <si>
    <t>Раздел 4 строка 415 графа 05 &lt;= Раздел 4 строка 415 графа 03</t>
  </si>
  <si>
    <t>Раздел 4 строка 416 графа 05 &lt;= Раздел 4 строка 416 графа 03</t>
  </si>
  <si>
    <t>Раздел 4 строка 417 графа 05 &lt;= Раздел 4 строка 417 графа 03</t>
  </si>
  <si>
    <t>Раздел 4 строка 418 графа 05 &lt;= Раздел 4 строка 418 графа 03</t>
  </si>
  <si>
    <t>Раздел 4 строка 419 графа 05 &lt;= Раздел 4 строка 419 графа 03</t>
  </si>
  <si>
    <t>Раздел 4 строка 420 графа 05 &lt;= Раздел 4 строка 420 графа 03</t>
  </si>
  <si>
    <t>Раздел 4 строка 421 графа 05 &lt;= Раздел 4 строка 421 графа 03</t>
  </si>
  <si>
    <t>Раздел 4 строка 422 графа 05 &lt;= Раздел 4 строка 422 графа 03</t>
  </si>
  <si>
    <t>Раздел 4 строка 423 графа 05 &lt;= Раздел 4 строка 423 графа 03</t>
  </si>
  <si>
    <t>Раздел 4 строка 401 графа 06 &lt;= Раздел 4 строка 401 графа 03</t>
  </si>
  <si>
    <t>Раздел 4 строка 402 графа 06 &lt;= Раздел 4 строка 402 графа 03</t>
  </si>
  <si>
    <t>Раздел 4 строка 403 графа 06 &lt;= Раздел 4 строка 403 графа 03</t>
  </si>
  <si>
    <t>Раздел 4 строка 404 графа 06 &lt;= Раздел 4 строка 404 графа 03</t>
  </si>
  <si>
    <t>Раздел 4 строка 405 графа 06 &lt;= Раздел 4 строка 405 графа 03</t>
  </si>
  <si>
    <t>Раздел 4 строка 406 графа 06 &lt;= Раздел 4 строка 406 графа 03</t>
  </si>
  <si>
    <t>Раздел 4 строка 407 графа 06 &lt;= Раздел 4 строка 407 графа 03</t>
  </si>
  <si>
    <t>Раздел 4 строка 408 графа 06 &lt;= Раздел 4 строка 408 графа 03</t>
  </si>
  <si>
    <t>Раздел 4 строка 409 графа 06 &lt;= Раздел 4 строка 409 графа 03</t>
  </si>
  <si>
    <t>Раздел 4 строка 410 графа 06 &lt;= Раздел 4 строка 410 графа 03</t>
  </si>
  <si>
    <t>Раздел 4 строка 411 графа 06 &lt;= Раздел 4 строка 411 графа 03</t>
  </si>
  <si>
    <t>Раздел 4 строка 412 графа 06 &lt;= Раздел 4 строка 412 графа 03</t>
  </si>
  <si>
    <t>Раздел 4 строка 413 графа 06 &lt;= Раздел 4 строка 413 графа 03</t>
  </si>
  <si>
    <t>Раздел 4 строка 414 графа 06 &lt;= Раздел 4 строка 414 графа 03</t>
  </si>
  <si>
    <t>Раздел 4 строка 415 графа 06 &lt;= Раздел 4 строка 415 графа 03</t>
  </si>
  <si>
    <t>Раздел 4 строка 416 графа 06 &lt;= Раздел 4 строка 416 графа 03</t>
  </si>
  <si>
    <t>Раздел 4 строка 417 графа 06 &lt;= Раздел 4 строка 417 графа 03</t>
  </si>
  <si>
    <t>Раздел 4 строка 418 графа 06 &lt;= Раздел 4 строка 418 графа 03</t>
  </si>
  <si>
    <t>Раздел 4 строка 419 графа 06 &lt;= Раздел 4 строка 419 графа 03</t>
  </si>
  <si>
    <t>Раздел 4 строка 420 графа 06 &lt;= Раздел 4 строка 420 графа 03</t>
  </si>
  <si>
    <t>Раздел 4 строка 421 графа 06 &lt;= Раздел 4 строка 421 графа 03</t>
  </si>
  <si>
    <t>Раздел 4 строка 422 графа 06 &lt;= Раздел 4 строка 422 графа 03</t>
  </si>
  <si>
    <t>Раздел 4 строка 423 графа 06 &lt;= Раздел 4 строка 423 графа 03</t>
  </si>
  <si>
    <t>Раздел 4 строка 401 графа 07 &lt;= Раздел 4 строка 401 графа 03</t>
  </si>
  <si>
    <t>Раздел 4 строка 402 графа 07 &lt;= Раздел 4 строка 402 графа 03</t>
  </si>
  <si>
    <t>Раздел 4 строка 403 графа 07 &lt;= Раздел 4 строка 403 графа 03</t>
  </si>
  <si>
    <t>Раздел 4 строка 404 графа 07 &lt;= Раздел 4 строка 404 графа 03</t>
  </si>
  <si>
    <t>Раздел 4 строка 405 графа 07 &lt;= Раздел 4 строка 405 графа 03</t>
  </si>
  <si>
    <t>Раздел 4 строка 406 графа 07 &lt;= Раздел 4 строка 406 графа 03</t>
  </si>
  <si>
    <t>Раздел 4 строка 407 графа 07 &lt;= Раздел 4 строка 407 графа 03</t>
  </si>
  <si>
    <t>Раздел 4 строка 408 графа 07 &lt;= Раздел 4 строка 408 графа 03</t>
  </si>
  <si>
    <t>Раздел 4 строка 409 графа 07 &lt;= Раздел 4 строка 409 графа 03</t>
  </si>
  <si>
    <t>Раздел 4 строка 410 графа 07 &lt;= Раздел 4 строка 410 графа 03</t>
  </si>
  <si>
    <t>Раздел 4 строка 411 графа 07 &lt;= Раздел 4 строка 411 графа 03</t>
  </si>
  <si>
    <t>Раздел 4 строка 412 графа 07 &lt;= Раздел 4 строка 412 графа 03</t>
  </si>
  <si>
    <t>Раздел 4 строка 413 графа 07 &lt;= Раздел 4 строка 413 графа 03</t>
  </si>
  <si>
    <t>Раздел 4 строка 414 графа 07 &lt;= Раздел 4 строка 414 графа 03</t>
  </si>
  <si>
    <t>Раздел 4 строка 415 графа 07 &lt;= Раздел 4 строка 415 графа 03</t>
  </si>
  <si>
    <t>Раздел 4 строка 416 графа 07 &lt;= Раздел 4 строка 416 графа 03</t>
  </si>
  <si>
    <t>Раздел 4 строка 417 графа 07 &lt;= Раздел 4 строка 417 графа 03</t>
  </si>
  <si>
    <t>Раздел 4 строка 418 графа 07 &lt;= Раздел 4 строка 418 графа 03</t>
  </si>
  <si>
    <t>Раздел 4 строка 419 графа 07 &lt;= Раздел 4 строка 419 графа 03</t>
  </si>
  <si>
    <t>Раздел 4 строка 420 графа 07 &lt;= Раздел 4 строка 420 графа 03</t>
  </si>
  <si>
    <t>Раздел 4 строка 421 графа 07 &lt;= Раздел 4 строка 421 графа 03</t>
  </si>
  <si>
    <t>Раздел 4 строка 422 графа 07 &lt;= Раздел 4 строка 422 графа 03</t>
  </si>
  <si>
    <t>Раздел 4 строка 423 графа 07 &lt;= Раздел 4 строка 423 графа 03</t>
  </si>
  <si>
    <t>Раздел 4 строка 401 графа 08 &lt;= Раздел 4 строка 401 графа 03</t>
  </si>
  <si>
    <t>Раздел 4 строка 402 графа 08 &lt;= Раздел 4 строка 402 графа 03</t>
  </si>
  <si>
    <t>Раздел 4 строка 403 графа 08 &lt;= Раздел 4 строка 403 графа 03</t>
  </si>
  <si>
    <t>Раздел 4 строка 404 графа 08 &lt;= Раздел 4 строка 404 графа 03</t>
  </si>
  <si>
    <t>Раздел 4 строка 405 графа 08 &lt;= Раздел 4 строка 405 графа 03</t>
  </si>
  <si>
    <t>Раздел 4 строка 406 графа 08 &lt;= Раздел 4 строка 406 графа 03</t>
  </si>
  <si>
    <t>Раздел 4 строка 407 графа 08 &lt;= Раздел 4 строка 407 графа 03</t>
  </si>
  <si>
    <t>Раздел 4 строка 408 графа 08 &lt;= Раздел 4 строка 408 графа 03</t>
  </si>
  <si>
    <t>Раздел 4 строка 409 графа 08 &lt;= Раздел 4 строка 409 графа 03</t>
  </si>
  <si>
    <t>Раздел 4 строка 410 графа 08 &lt;= Раздел 4 строка 410 графа 03</t>
  </si>
  <si>
    <t>Раздел 4 строка 411 графа 08 &lt;= Раздел 4 строка 411 графа 03</t>
  </si>
  <si>
    <t>Раздел 4 строка 412 графа 08 &lt;= Раздел 4 строка 412 графа 03</t>
  </si>
  <si>
    <t>Раздел 4 строка 413 графа 08 &lt;= Раздел 4 строка 413 графа 03</t>
  </si>
  <si>
    <t>Раздел 4 строка 414 графа 08 &lt;= Раздел 4 строка 414 графа 03</t>
  </si>
  <si>
    <t>Раздел 4 строка 415 графа 08 &lt;= Раздел 4 строка 415 графа 03</t>
  </si>
  <si>
    <t>Раздел 4 строка 416 графа 08 &lt;= Раздел 4 строка 416 графа 03</t>
  </si>
  <si>
    <t>Раздел 4 строка 417 графа 08 &lt;= Раздел 4 строка 417 графа 03</t>
  </si>
  <si>
    <t>Раздел 4 строка 418 графа 08 &lt;= Раздел 4 строка 418 графа 03</t>
  </si>
  <si>
    <t>Раздел 4 строка 419 графа 08 &lt;= Раздел 4 строка 419 графа 03</t>
  </si>
  <si>
    <t>Раздел 4 строка 420 графа 08 &lt;= Раздел 4 строка 420 графа 03</t>
  </si>
  <si>
    <t>Раздел 4 строка 421 графа 08 &lt;= Раздел 4 строка 421 графа 03</t>
  </si>
  <si>
    <t>Раздел 4 строка 422 графа 08 &lt;= Раздел 4 строка 422 графа 03</t>
  </si>
  <si>
    <t>Раздел 4 строка 423 графа 08 &lt;= Раздел 4 строка 423 графа 03</t>
  </si>
  <si>
    <t>Раздел 4 строка 405 графа 03 &lt;= Раздел 4 строка 404 графа 03</t>
  </si>
  <si>
    <t>Раздел 4 строка 405 графа 04 &lt;= Раздел 4 строка 404 графа 04</t>
  </si>
  <si>
    <t>Раздел 4 строка 405 графа 05 &lt;= Раздел 4 строка 404 графа 05</t>
  </si>
  <si>
    <t>Раздел 4 строка 405 графа 06 &lt;= Раздел 4 строка 404 графа 06</t>
  </si>
  <si>
    <t>Раздел 4 строка 405 графа 07 &lt;= Раздел 4 строка 404 графа 07</t>
  </si>
  <si>
    <t>Раздел 4 строка 405 графа 08 &lt;= Раздел 4 строка 404 графа 08</t>
  </si>
  <si>
    <t>Раздел 4 строка 405 графа 09 &lt;= Раздел 4 строка 404 графа 09</t>
  </si>
  <si>
    <t>Раздел 4 строка 405 графа 10 &lt;= Раздел 4 строка 404 графа 10</t>
  </si>
  <si>
    <t>Раздел 4 строка 405 графа 11 &lt;= Раздел 4 строка 404 графа 11</t>
  </si>
  <si>
    <t>Раздел 4 строка 405 графа 12 &lt;= Раздел 4 строка 404 графа 12</t>
  </si>
  <si>
    <t>Раздел 4 строка 405 графа 13 &lt;= Раздел 4 строка 404 графа 13</t>
  </si>
  <si>
    <t>Раздел 4 строка 409 графа 03 &lt;= Раздел 4 строка 408 графа 03</t>
  </si>
  <si>
    <t>Раздел 4 строка 409 графа 04 &lt;= Раздел 4 строка 408 графа 04</t>
  </si>
  <si>
    <t>Раздел 4 строка 409 графа 05 &lt;= Раздел 4 строка 408 графа 05</t>
  </si>
  <si>
    <t>Раздел 4 строка 409 графа 06 &lt;= Раздел 4 строка 408 графа 06</t>
  </si>
  <si>
    <t>Раздел 4 строка 409 графа 07 &lt;= Раздел 4 строка 408 графа 07</t>
  </si>
  <si>
    <t>Раздел 4 строка 409 графа 08 &lt;= Раздел 4 строка 408 графа 08</t>
  </si>
  <si>
    <t>Раздел 4 строка 409 графа 09 &lt;= Раздел 4 строка 408 графа 09</t>
  </si>
  <si>
    <t>Раздел 4 строка 409 графа 10 &lt;= Раздел 4 строка 408 графа 10</t>
  </si>
  <si>
    <t>Раздел 4 строка 409 графа 11 &lt;= Раздел 4 строка 408 графа 11</t>
  </si>
  <si>
    <t>Раздел 4 строка 409 графа 12 &lt;= Раздел 4 строка 408 графа 12</t>
  </si>
  <si>
    <t>Раздел 4 строка 409 графа 13 &lt;= Раздел 4 строка 408 графа 13</t>
  </si>
  <si>
    <t>Раздел 4 строка 415 графа 03 &lt;= Раздел 4 строка 414 графа 03</t>
  </si>
  <si>
    <t>Раздел 4 строка 415 графа 04 &lt;= Раздел 4 строка 414 графа 04</t>
  </si>
  <si>
    <t>Раздел 4 строка 415 графа 05 &lt;= Раздел 4 строка 414 графа 05</t>
  </si>
  <si>
    <t>Раздел 4 строка 415 графа 06 &lt;= Раздел 4 строка 414 графа 06</t>
  </si>
  <si>
    <t>Раздел 4 строка 415 графа 07 &lt;= Раздел 4 строка 414 графа 07</t>
  </si>
  <si>
    <t>Раздел 4 строка 415 графа 08 &lt;= Раздел 4 строка 414 графа 08</t>
  </si>
  <si>
    <t>Раздел 4 строка 415 графа 09 &lt;= Раздел 4 строка 414 графа 09</t>
  </si>
  <si>
    <t>Раздел 4 строка 415 графа 10 &lt;= Раздел 4 строка 414 графа 10</t>
  </si>
  <si>
    <t>Раздел 4 строка 415 графа 11 &lt;= Раздел 4 строка 414 графа 11</t>
  </si>
  <si>
    <t>Раздел 4 строка 415 графа 12 &lt;= Раздел 4 строка 414 графа 12</t>
  </si>
  <si>
    <t>Раздел 4 строка 415 графа 13 &lt;= Раздел 4 строка 414 графа 13</t>
  </si>
  <si>
    <t>Раздел 4 строка 416 графа 03 &lt;= Раздел 4 строка 414 графа 03</t>
  </si>
  <si>
    <t>Раздел 4 строка 416 графа 04 &lt;= Раздел 4 строка 414 графа 04</t>
  </si>
  <si>
    <t>Раздел 4 строка 416 графа 05 &lt;= Раздел 4 строка 414 графа 05</t>
  </si>
  <si>
    <t>Раздел 4 строка 416 графа 06 &lt;= Раздел 4 строка 414 графа 06</t>
  </si>
  <si>
    <t>Раздел 4 строка 416 графа 07 &lt;= Раздел 4 строка 414 графа 07</t>
  </si>
  <si>
    <t>Раздел 4 строка 416 графа 08 &lt;= Раздел 4 строка 414 графа 08</t>
  </si>
  <si>
    <t>Раздел 4 строка 416 графа 09 &lt;= Раздел 4 строка 414 графа 09</t>
  </si>
  <si>
    <t>Раздел 4 строка 416 графа 10 &lt;= Раздел 4 строка 414 графа 10</t>
  </si>
  <si>
    <t>Раздел 4 строка 416 графа 11 &lt;= Раздел 4 строка 414 графа 11</t>
  </si>
  <si>
    <t>Раздел 4 строка 416 графа 12 &lt;= Раздел 4 строка 414 графа 12</t>
  </si>
  <si>
    <t>Раздел 4 строка 416 графа 13 &lt;= Раздел 4 строка 414 графа 13</t>
  </si>
  <si>
    <t>Раздел 4 строка 417 графа 03 &lt;= Раздел 4 строка 414 графа 03</t>
  </si>
  <si>
    <t>Раздел 4 строка 417 графа 04 &lt;= Раздел 4 строка 414 графа 04</t>
  </si>
  <si>
    <t>Раздел 4 строка 417 графа 05 &lt;= Раздел 4 строка 414 графа 05</t>
  </si>
  <si>
    <t>Раздел 4 строка 417 графа 06 &lt;= Раздел 4 строка 414 графа 06</t>
  </si>
  <si>
    <t>Раздел 4 строка 417 графа 07 &lt;= Раздел 4 строка 414 графа 07</t>
  </si>
  <si>
    <t>Раздел 4 строка 417 графа 08 &lt;= Раздел 4 строка 414 графа 08</t>
  </si>
  <si>
    <t>Раздел 4 строка 417 графа 09 &lt;= Раздел 4 строка 414 графа 09</t>
  </si>
  <si>
    <t>Раздел 4 строка 417 графа 10 &lt;= Раздел 4 строка 414 графа 10</t>
  </si>
  <si>
    <t>Раздел 4 строка 417 графа 11 &lt;= Раздел 4 строка 414 графа 11</t>
  </si>
  <si>
    <t>Раздел 4 строка 417 графа 12 &lt;= Раздел 4 строка 414 графа 12</t>
  </si>
  <si>
    <t>Раздел 4 строка 417 графа 13 &lt;= Раздел 4 строка 414 графа 13</t>
  </si>
  <si>
    <t>Раздел 4 строка 422 графа 03 &lt;= Раздел 4 строка 421 графа 03</t>
  </si>
  <si>
    <t>Раздел 4 строка 422 графа 04 &lt;= Раздел 4 строка 421 графа 04</t>
  </si>
  <si>
    <t>Раздел 4 строка 422 графа 05 &lt;= Раздел 4 строка 421 графа 05</t>
  </si>
  <si>
    <t>Раздел 4 строка 422 графа 06 &lt;= Раздел 4 строка 421 графа 06</t>
  </si>
  <si>
    <t>Раздел 4 строка 422 графа 07 &lt;= Раздел 4 строка 421 графа 07</t>
  </si>
  <si>
    <t>Раздел 4 строка 422 графа 08 &lt;= Раздел 4 строка 421 графа 08</t>
  </si>
  <si>
    <t>Раздел 4 строка 422 графа 09 &lt;= Раздел 4 строка 421 графа 09</t>
  </si>
  <si>
    <t>Раздел 4 строка 422 графа 10 &lt;= Раздел 4 строка 421 графа 10</t>
  </si>
  <si>
    <t>Раздел 4 строка 422 графа 11 &lt;= Раздел 4 строка 421 графа 11</t>
  </si>
  <si>
    <t>Раздел 4 строка 422 графа 12 &lt;= Раздел 4 строка 421 графа 12</t>
  </si>
  <si>
    <t>Раздел 4 строка 422 графа 13 &lt;= Раздел 4 строка 421 графа 13</t>
  </si>
  <si>
    <t>Раздел 4 строка 423 графа 03 &lt;= Раздел 4 строка 421 графа 03</t>
  </si>
  <si>
    <t>Раздел 4 строка 423 графа 04 &lt;= Раздел 4 строка 421 графа 04</t>
  </si>
  <si>
    <t>Раздел 4 строка 423 графа 05 &lt;= Раздел 4 строка 421 графа 05</t>
  </si>
  <si>
    <t>Раздел 4 строка 423 графа 06 &lt;= Раздел 4 строка 421 графа 06</t>
  </si>
  <si>
    <t>Раздел 4 строка 423 графа 07 &lt;= Раздел 4 строка 421 графа 07</t>
  </si>
  <si>
    <t>Раздел 4 строка 423 графа 08 &lt;= Раздел 4 строка 421 графа 08</t>
  </si>
  <si>
    <t>Раздел 4 строка 423 графа 09 &lt;= Раздел 4 строка 421 графа 09</t>
  </si>
  <si>
    <t>Раздел 4 строка 423 графа 10 &lt;= Раздел 4 строка 421 графа 10</t>
  </si>
  <si>
    <t>Раздел 4 строка 423 графа 11 &lt;= Раздел 4 строка 421 графа 11</t>
  </si>
  <si>
    <t>Раздел 4 строка 423 графа 12 &lt;= Раздел 4 строка 421 графа 12</t>
  </si>
  <si>
    <t>Раздел 4 строка 423 графа 13 &lt;= Раздел 4 строка 421 графа 13</t>
  </si>
  <si>
    <t>Раздел 5 строка 515 + строка 516 + строка 517 графа 03 &lt;= Раздел 5 строка 514 графа 03</t>
  </si>
  <si>
    <t>Раздел 5 строка 515 + строка 516 + строка 517 графа 04 &lt;= Раздел 5 строка 514 графа 04</t>
  </si>
  <si>
    <t>Раздел 5 строка 515 + строка 516 + строка 517 графа 05 &lt;= Раздел 5 строка 514 графа 05</t>
  </si>
  <si>
    <t>Раздел 5 строка 515 + строка 516 + строка 517 графа 06 &lt;= Раздел 5 строка 514 графа 06</t>
  </si>
  <si>
    <t>Раздел 5 строка 515 + строка 516 + строка 517 графа 07 &lt;= Раздел 5 строка 514 графа 07</t>
  </si>
  <si>
    <t>Раздел 5 строка 515 + строка 516 + строка 517 графа 08 &lt;= Раздел 5 строка 514 графа 08</t>
  </si>
  <si>
    <t>Раздел 5 строка 515 + строка 516 + строка 517 графа 09 &lt;= Раздел 5 строка 514 графа 09</t>
  </si>
  <si>
    <t>Раздел 5 строка 515 + строка 516 + строка 517 графа 10 &lt;= Раздел 5 строка 514 графа 10</t>
  </si>
  <si>
    <t>Раздел 5 строка 515 + строка 516 + строка 517 графа 11 &lt;= Раздел 5 строка 514 графа 11</t>
  </si>
  <si>
    <t>Раздел 5 строка 515 + строка 516 + строка 517 графа 12 &lt;= Раздел 5 строка 514 графа 12</t>
  </si>
  <si>
    <t>Раздел 5 строка 515 + строка 516 + строка 517 графа 13 &lt;= Раздел 5 строка 514 графа 13</t>
  </si>
  <si>
    <t>Раздел 5 строка 522 + строка 523 графа 03 &lt;= Раздел 5 строка 521 графа 03</t>
  </si>
  <si>
    <t>Раздел 5 строка 522 + строка 523 графа 04 &lt;= Раздел 5 строка 521 графа 04</t>
  </si>
  <si>
    <t>Раздел 5 строка 522 + строка 523 графа 05 &lt;= Раздел 5 строка 521 графа 05</t>
  </si>
  <si>
    <t>Раздел 5 строка 522 + строка 523 графа 06 &lt;= Раздел 5 строка 521 графа 06</t>
  </si>
  <si>
    <t>Раздел 5 строка 522 + строка 523 графа 07 &lt;= Раздел 5 строка 521 графа 07</t>
  </si>
  <si>
    <t>Раздел 5 строка 522 + строка 523 графа 08 &lt;= Раздел 5 строка 521 графа 08</t>
  </si>
  <si>
    <t>Раздел 5 строка 522 + строка 523 графа 09 &lt;= Раздел 5 строка 521 графа 09</t>
  </si>
  <si>
    <t>Раздел 5 строка 522 + строка 523 графа 10 &lt;= Раздел 5 строка 521 графа 10</t>
  </si>
  <si>
    <t>Раздел 5 строка 522 + строка 523 графа 11 &lt;= Раздел 5 строка 521 графа 11</t>
  </si>
  <si>
    <t>Раздел 5 строка 522 + строка 523 графа 12 &lt;= Раздел 5 строка 521 графа 12</t>
  </si>
  <si>
    <t>Раздел 5 строка 522 + строка 523 графа 13 &lt;= Раздел 5 строка 521 графа 13</t>
  </si>
  <si>
    <t>Раздел 4 строка 415 + строка 416 + строка 417 графа 03 &lt;= Раздел 4 строка 414 графа 03</t>
  </si>
  <si>
    <t>Раздел 4 строка 415 + строка 416 + строка 417 графа 04 &lt;= Раздел 4 строка 414 графа 04</t>
  </si>
  <si>
    <t>Раздел 4 строка 415 + строка 416 + строка 417 графа 05 &lt;= Раздел 4 строка 414 графа 05</t>
  </si>
  <si>
    <t>Раздел 4 строка 415 + строка 416 + строка 417 графа 06 &lt;= Раздел 4 строка 414 графа 06</t>
  </si>
  <si>
    <t>Раздел 4 строка 415 + строка 416 + строка 417 графа 07 &lt;= Раздел 4 строка 414 графа 07</t>
  </si>
  <si>
    <t>Раздел 4 строка 415 + строка 416 + строка 417 графа 08 &lt;= Раздел 4 строка 414 графа 08</t>
  </si>
  <si>
    <t>Раздел 4 строка 415 + строка 416 + строка 417 графа 09 &lt;= Раздел 4 строка 414 графа 09</t>
  </si>
  <si>
    <t>Раздел 4 строка 415 + строка 416 + строка 417 графа 10 &lt;= Раздел 4 строка 414 графа 10</t>
  </si>
  <si>
    <t>Раздел 4 строка 415 + строка 416 + строка 417 графа 11 &lt;= Раздел 4 строка 414 графа 11</t>
  </si>
  <si>
    <t>Раздел 4 строка 415 + строка 416 + строка 417 графа 12 &lt;= Раздел 4 строка 414 графа 12</t>
  </si>
  <si>
    <t>Раздел 4 строка 415 + строка 416 + строка 417 графа 13 &lt;= Раздел 4 строка 414 графа 13</t>
  </si>
  <si>
    <t>Раздел 4 строка 422 + строка 423 графа 03 &lt;= Раздел 4 строка 421 графа 03</t>
  </si>
  <si>
    <t>Раздел 4 строка 422 + строка 423 графа 04 &lt;= Раздел 4 строка 421 графа 04</t>
  </si>
  <si>
    <t>Раздел 4 строка 422 + строка 423 графа 05 &lt;= Раздел 4 строка 421 графа 05</t>
  </si>
  <si>
    <t>Раздел 4 строка 422 + строка 423 графа 06 &lt;= Раздел 4 строка 421 графа 06</t>
  </si>
  <si>
    <t>Раздел 4 строка 422 + строка 423 графа 07 &lt;= Раздел 4 строка 421 графа 07</t>
  </si>
  <si>
    <t>Раздел 4 строка 422 + строка 423 графа 08 &lt;= Раздел 4 строка 421 графа 08</t>
  </si>
  <si>
    <t>Раздел 4 строка 422 + строка 423 графа 09 &lt;= Раздел 4 строка 421 графа 09</t>
  </si>
  <si>
    <t>Раздел 4 строка 422 + строка 423 графа 10 &lt;= Раздел 4 строка 421 графа 10</t>
  </si>
  <si>
    <t>Раздел 4 строка 422 + строка 423 графа 11 &lt;= Раздел 4 строка 421 графа 11</t>
  </si>
  <si>
    <t>Раздел 4 строка 422 + строка 423 графа 12 &lt;= Раздел 4 строка 421 графа 12</t>
  </si>
  <si>
    <t>Раздел 4 строка 422 + строка 423 графа 13 &lt;= Раздел 4 строка 421 графа 13</t>
  </si>
  <si>
    <t>Если Раздел 20 строка 2002 графа 03 &gt; 0, то Раздел 20 cтрока 2001 графа 03 &gt; 0</t>
  </si>
  <si>
    <t>Если Раздел 20 строка 2003 графа 03 &gt; 0, то Раздел 20 cтрока 2001 графа 03 &gt; 0</t>
  </si>
  <si>
    <t>Если Раздел 20 строка 2004 графа 03 &gt; 0, то Раздел 20 cтрока 2001 графа 03 &gt; 0</t>
  </si>
  <si>
    <t>Если Раздел 20 строка 2002 графа 04 &gt; 0, то Раздел 20 cтрока 2001 графа 04 &gt; 0</t>
  </si>
  <si>
    <t>Если Раздел 20 строка 2003 графа 04 &gt; 0, то Раздел 20 cтрока 2001 графа 04 &gt; 0</t>
  </si>
  <si>
    <t>Если Раздел 20 строка 2004 графа 04 &gt; 0, то Раздел 20 cтрока 2001 графа 04 &gt; 0</t>
  </si>
  <si>
    <t>Раздел 2 строка 201 графа 03 + строка 202 графа 03 + строка 203 графа 03 + строка 204 графа 03 + строка 205 графа 03 = Раздел 8 строка 801 графа 04</t>
  </si>
  <si>
    <t>Раздел 1 строка 103 графа 03 &gt; 0</t>
  </si>
  <si>
    <t>Раздел 1 строка 104 графа 03 &gt; 0</t>
  </si>
  <si>
    <t>Раздел 1 строка 105 графа 03 &gt; 0</t>
  </si>
  <si>
    <t>Численность воспитанников по разделу 2</t>
  </si>
  <si>
    <t>Численность воспитанников по разделу 6</t>
  </si>
  <si>
    <t>Численность воспитанников по р.6</t>
  </si>
  <si>
    <t>Численность работников
по р.9</t>
  </si>
  <si>
    <t>Численность работников по р.9</t>
  </si>
  <si>
    <t>в том числе :
руководящие работники - всего</t>
  </si>
  <si>
    <t>педагогические работники -  всего (сумма строк 907-918)</t>
  </si>
  <si>
    <t xml:space="preserve">учебно-вспомогательный персонал - всего       </t>
  </si>
  <si>
    <t>педагогические работники -  всего (сумма строк 1007-1018)</t>
  </si>
  <si>
    <t>педагогические работники -  всего (сумма строк 1107-1118)</t>
  </si>
  <si>
    <t>педагогические работники -  всего (сумма строк 1204-1215)</t>
  </si>
  <si>
    <t>педагогические работники -  всего (сумма строк 1307-1318)</t>
  </si>
  <si>
    <t>каменные</t>
  </si>
  <si>
    <t>кирпичные</t>
  </si>
  <si>
    <t>панельные</t>
  </si>
  <si>
    <t>блочные</t>
  </si>
  <si>
    <t>деревянные</t>
  </si>
  <si>
    <t>монолитные</t>
  </si>
  <si>
    <t>смешанные</t>
  </si>
  <si>
    <r>
      <t xml:space="preserve">Раздел 16. Сведения о помещениях организации (на конец отчетного года)
(раздел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2"/>
        <color indexed="8"/>
        <rFont val="Times New Roman"/>
        <family val="1"/>
        <charset val="204"/>
      </rPr>
      <t>85.11</t>
    </r>
    <r>
      <rPr>
        <b/>
        <sz val="12"/>
        <color indexed="8"/>
        <rFont val="Times New Roman"/>
        <family val="1"/>
        <charset val="204"/>
      </rPr>
      <t>)</t>
    </r>
  </si>
  <si>
    <t xml:space="preserve"> </t>
  </si>
  <si>
    <t>арендования</t>
  </si>
  <si>
    <t>Раздел 19. Техническое оснащение для детей-инвалидов и детей с ОВЗ
(раздел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85.11 на конец отчетного года)</t>
  </si>
  <si>
    <r>
      <t xml:space="preserve">Раздел 22.  Расходы организации, тысяча рублей (с одним десятичным знаком)
(раздел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2"/>
        <color indexed="8"/>
        <rFont val="Times New Roman"/>
        <family val="1"/>
        <charset val="204"/>
      </rPr>
      <t>85.11</t>
    </r>
    <r>
      <rPr>
        <b/>
        <sz val="12"/>
        <color indexed="8"/>
        <rFont val="Times New Roman"/>
        <family val="1"/>
        <charset val="204"/>
      </rPr>
      <t>); заполняется на конец отчетного года)</t>
    </r>
  </si>
  <si>
    <t>Численность работников - всего (сумма строк  2302, 2306,2309, 2310)</t>
  </si>
  <si>
    <t>в том числе:
руководящие работники - всего</t>
  </si>
  <si>
    <t>педагогические работники - всего</t>
  </si>
  <si>
    <t>Раздел 24. Расходы на внедрение и использование цифровых технологий дошкольной образовательной организацией в отчетном году,
тысяч рублей (с одним десятичным знаком)
(раздел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85.11)</t>
  </si>
  <si>
    <r>
      <t xml:space="preserve">Раздел 25. Источники финансирования внутренних затрат дошкольной образовательной организацией на внедрение и использование цифровых технологий, тысяч рублей (с одним десятичным знаком)
(раздел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2"/>
        <color indexed="8"/>
        <rFont val="Times New Roman"/>
        <family val="1"/>
        <charset val="204"/>
      </rPr>
      <t>85.11</t>
    </r>
    <r>
      <rPr>
        <b/>
        <sz val="12"/>
        <color indexed="8"/>
        <rFont val="Times New Roman"/>
        <family val="1"/>
        <charset val="204"/>
      </rPr>
      <t>)</t>
    </r>
  </si>
  <si>
    <r>
      <t xml:space="preserve">Раздел 14. Характеристика здания (зданий) и помещений организации, единица (на конец отчетного года)
(раздел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6"/>
        <color indexed="8"/>
        <rFont val="Times New Roman"/>
        <family val="1"/>
        <charset val="204"/>
      </rPr>
      <t>85.11</t>
    </r>
    <r>
      <rPr>
        <b/>
        <sz val="16"/>
        <color indexed="8"/>
        <rFont val="Times New Roman"/>
        <family val="1"/>
        <charset val="204"/>
      </rPr>
      <t>)</t>
    </r>
  </si>
  <si>
    <r>
      <t xml:space="preserve">Раздел 15. Характеристика материала стен здания (зданий)
(раздел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6"/>
        <color indexed="8"/>
        <rFont val="Times New Roman"/>
        <family val="1"/>
        <charset val="204"/>
      </rPr>
      <t>85.11</t>
    </r>
    <r>
      <rPr>
        <b/>
        <sz val="16"/>
        <color indexed="8"/>
        <rFont val="Times New Roman"/>
        <family val="1"/>
        <charset val="204"/>
      </rPr>
      <t>)</t>
    </r>
  </si>
  <si>
    <r>
      <t xml:space="preserve">Раздел 17. Наличие и использование площадей, квадратный метр (на конец отчетного года)
(раздел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2"/>
        <color indexed="8"/>
        <rFont val="Times New Roman"/>
        <family val="1"/>
        <charset val="204"/>
      </rPr>
      <t>85.11</t>
    </r>
    <r>
      <rPr>
        <b/>
        <sz val="12"/>
        <color indexed="8"/>
        <rFont val="Times New Roman"/>
        <family val="1"/>
        <charset val="204"/>
      </rPr>
      <t>)</t>
    </r>
  </si>
  <si>
    <r>
      <t xml:space="preserve">Раздел 21.  Распределение объема средств организации по источникам их получения и видам деятельности, тысяча рублей (с одним десятичным знаком) (раздел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2"/>
        <color indexed="8"/>
        <rFont val="Times New Roman"/>
        <family val="1"/>
        <charset val="204"/>
      </rPr>
      <t>85.11</t>
    </r>
    <r>
      <rPr>
        <b/>
        <sz val="12"/>
        <color indexed="8"/>
        <rFont val="Times New Roman"/>
        <family val="1"/>
        <charset val="204"/>
      </rPr>
      <t>)</t>
    </r>
  </si>
  <si>
    <r>
      <t xml:space="preserve">Раздел 23. Сведения о численности и оплате труда  работников организации (с одним десятичным знаком)
(раздел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t>
    </r>
    <r>
      <rPr>
        <b/>
        <u/>
        <sz val="14"/>
        <color indexed="8"/>
        <rFont val="Times New Roman"/>
        <family val="1"/>
        <charset val="204"/>
      </rPr>
      <t>85.11</t>
    </r>
    <r>
      <rPr>
        <b/>
        <sz val="14"/>
        <color indexed="8"/>
        <rFont val="Times New Roman"/>
        <family val="1"/>
        <charset val="204"/>
      </rPr>
      <t>); заполняется на конец отчетного года)</t>
    </r>
  </si>
  <si>
    <t>Раздел 20.  Электронные ресурсы дошкольной образовательной организации, единица (на конец отчетного года)
(раздел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85.11)</t>
  </si>
  <si>
    <t>Раздел 18. Оснащение дошкольной организации
(раздел заполняет только организация дошкольного образования, являющаяся самостоятельным юридическим лицом (с учетом обособленных подразделений (филиалов), индивидуальный предприниматель с видом экономической деятельности по ОКВЭД2 ОК 029-2014 (КДЕС Ред.2) "Образование дошкольное" (код 85.11 на конец отчетного года)</t>
  </si>
  <si>
    <t>НАИМЕНОВАНИЕ</t>
  </si>
  <si>
    <t>РАЙОН</t>
  </si>
  <si>
    <t>АДРЕС</t>
  </si>
  <si>
    <t>СТАТУС ОРГ</t>
  </si>
  <si>
    <t>ПОСЕЛЕНИЕ</t>
  </si>
  <si>
    <t>ПЕД Р</t>
  </si>
  <si>
    <t>ВОСП</t>
  </si>
  <si>
    <t>СТ ВОСП</t>
  </si>
  <si>
    <t>МУЗ Р</t>
  </si>
  <si>
    <t>ИНСТР ФИЗ</t>
  </si>
  <si>
    <t>ЛОГОП</t>
  </si>
  <si>
    <t>ДЕФ</t>
  </si>
  <si>
    <t>ПСИХ</t>
  </si>
  <si>
    <t>СОЦ ПЕД</t>
  </si>
  <si>
    <t>ПЕД ОРГ</t>
  </si>
  <si>
    <t>ПЕД ИН</t>
  </si>
  <si>
    <t>ПЕД ДОП</t>
  </si>
  <si>
    <t>ДР ПЕД</t>
  </si>
  <si>
    <t>МЛ ВОСП</t>
  </si>
  <si>
    <t>ПОМ ВОСП</t>
  </si>
  <si>
    <t>НАЗВАНИЕ</t>
  </si>
  <si>
    <t>БабаевскийМБОУ "ПЯЖЕЛСКАЯ ООШ"</t>
  </si>
  <si>
    <t>БабаевскийМБОУ "САНИНСКАЯ ООШ"</t>
  </si>
  <si>
    <t xml:space="preserve">БабаевскийТОСП МБОУ "Пролетарская ООШ" "ВОЛОДИНСКАЯ НОШ" </t>
  </si>
  <si>
    <t>БабаевскийМБОУ "ТИМОШИНСКАЯ ООШ"</t>
  </si>
  <si>
    <t>БабаевскийМБОУ "ТОРОПОВСКАЯ ООШ"</t>
  </si>
  <si>
    <t>БабаевскийМБДОУ "БОРИСОВСКИЙ ДС ОВ "ЛЕНОК"</t>
  </si>
  <si>
    <t>БабаевскийМБДОУ "ДЕТСКИЙ САД ОВ №1"</t>
  </si>
  <si>
    <t>БабаевскийМБДОУ "ДЕТСКИЙ САД №2 ОВ"</t>
  </si>
  <si>
    <t>БабаевскийМБДОУ "ДЕТСКИЙ САД ОВ №4"</t>
  </si>
  <si>
    <t>БабушкинскийМБОУ "ВАСИЛЬЕВСКАЯ ООШ"</t>
  </si>
  <si>
    <t>БабушкинскийМБОУ "ЗАЙЧИКОВСКАЯ ОШ"</t>
  </si>
  <si>
    <t>БабушкинскийМБОУ "ПОДБОЛОТНАЯ СОШ"</t>
  </si>
  <si>
    <t>БабушкинскийМБОУ "РОСЛЯТИНСКАЯ СОШ"</t>
  </si>
  <si>
    <t>МБОУ "МИНЬКОВСКАЯ СШ ИМ. П.И. БЕЛЯЕВА"</t>
  </si>
  <si>
    <t>БабушкинскийМБОУ "МИНЬКОВСКАЯ СШ ИМ. П.И. БЕЛЯЕВА"</t>
  </si>
  <si>
    <t>БабушкинскийМБОУ "ТИМАНОВСКАЯ ООШ"</t>
  </si>
  <si>
    <t>БабушкинскийМБДОУ "ДЕТСКИЙ САД ОБЩЕРАЗВИВАЮЩЕГО ВИДА №1 "БЕРЕЗКА""</t>
  </si>
  <si>
    <t>БабушкинскийМБДОУ "ДЕТСКИЙ САД №2 "СОЛНЫШКО""</t>
  </si>
  <si>
    <t>БабушкинскийМБДОУ "КРАСОТИНСКИЙ ДЕТСКИЙ САД"</t>
  </si>
  <si>
    <t>БабушкинскийМБДОУ "МИНЬКОВСКИЙ ДЕТСКИЙ САД"</t>
  </si>
  <si>
    <t>БелозерскийМОУ "АНТУШЕВСКАЯ СШ"</t>
  </si>
  <si>
    <t>БелозерскийМОУ "БУБРОВСКАЯ ШКОЛА"</t>
  </si>
  <si>
    <t>БелозерскийМОУ "ГЛУШКОВСКАЯ ОШ"</t>
  </si>
  <si>
    <t>БелозерскийМОУ "ГУЛИНСКАЯ ОШ"</t>
  </si>
  <si>
    <t>БелозерскийМОУ "МАЭКОВСКАЯ ШКОЛА-САД"</t>
  </si>
  <si>
    <t>БелозерскийМОУ МОНДОМСКАЯ СШ</t>
  </si>
  <si>
    <t>БелозерскийМОУ "ШОЛЬСКАЯ СШ"</t>
  </si>
  <si>
    <t>БелозерскийМДОУ "ДЕТСКИЙ САД №1"</t>
  </si>
  <si>
    <t>БелозерскийМДОУ "ДЕТСКИЙ САД №11 "СКАЗКА"</t>
  </si>
  <si>
    <t>БелозерскийМДОУ "ДЕТСКИЙ САД №2 "КОРАБЛИК"</t>
  </si>
  <si>
    <t>БелозерскийМДОУ "ДЕТСКИЙ САД №4 "ТЕРЕМОК"</t>
  </si>
  <si>
    <t>БелозерскийМДОУ "ДЕТСКИЙ САД №7 "ЛЕНОК"</t>
  </si>
  <si>
    <t>ВашкинскийБОУ "АНДРЕЕВСКАЯ ОШ"</t>
  </si>
  <si>
    <t>ВашкинскийБОУ "НОВОКЕМСКАЯ ОШ"</t>
  </si>
  <si>
    <t>ВашкинскийБОУ "ПОКРОВСКАЯ ОШ"</t>
  </si>
  <si>
    <t>ВашкинскийБДОУ "ДЕТСКИЙ САД "РАДУГА"</t>
  </si>
  <si>
    <t>ВашкинскийБДОУ "ДЕТСКИЙ САД №1"</t>
  </si>
  <si>
    <t>ВеликоустюгскийМБОУ "ЛОМОВАТСКАЯ ООШ"</t>
  </si>
  <si>
    <t>ВеликоустюгскийМБОУ "МОРОЗОВСКАЯ СОШ"</t>
  </si>
  <si>
    <t>ВеликоустюгскийМБОУ "ОРЛОВСКАЯ ООШ"</t>
  </si>
  <si>
    <t>ВеликоустюгскийМБОУ "ПОЛДАРСКАЯ СОШ"</t>
  </si>
  <si>
    <t>ВеликоустюгскийМБОУ "СОШ №15 ИМЕНИ С. ПРЕМИНИНА"</t>
  </si>
  <si>
    <t>ВеликоустюгскийМБОУ "СУСОЛОВСКАЯ ООШ"</t>
  </si>
  <si>
    <t>ВеликоустюгскийМБОУ "ТЕПЛОГОРСКАЯ ООШ"</t>
  </si>
  <si>
    <t>ВеликоустюгскийМБОУ "УСТЬ-АЛЕКСЕЕВСКАЯ СОШ"</t>
  </si>
  <si>
    <t>ВеликоустюгскийМБДОУ "АРИСТОВСКИЙ ДЕТСКИЙ САД"</t>
  </si>
  <si>
    <t>ВеликоустюгскийМБДОУ "БЛАГОВЕЩЕНСКИЙ ДЕТСКИЙ САД"</t>
  </si>
  <si>
    <t>ВеликоустюгскийМБДОУ "ВАСИЛЬЕВСКИЙ ДЕТСКИЙ САД"</t>
  </si>
  <si>
    <t>ВеликоустюгскийМБДОУ "ДЕТСКИЙ САД "ВАСИЛЁК""</t>
  </si>
  <si>
    <t>ВеликоустюгскийМБДОУ "ДЕТСКИЙ САД №1 "РЯБИНКА""</t>
  </si>
  <si>
    <t>ВеликоустюгскийМБДОУ "ДЕТСКИЙ САД №11 "ЦВЕТИК-СЕМИЦВЕТИК""</t>
  </si>
  <si>
    <t>ВеликоустюгскийМБДОУ  "ДЕТСКИЙ САД КОМБИНИРОВАННОГО ВИДА №15 "РОДНИЧОК""</t>
  </si>
  <si>
    <t>ВеликоустюгскийМБДОУ "ДЕТСКИЙ САД №2 "РОМАШКА""</t>
  </si>
  <si>
    <t>ВеликоустюгскийМБДОУ "ДЕТСКИЙ САД №2 "ЧЕБУРАШКА""</t>
  </si>
  <si>
    <t>ВеликоустюгскийМБДОУ  "ДЕТСКИЙ САД №20 "РУЧЕЁК""</t>
  </si>
  <si>
    <t>ВеликоустюгскийМБДОУ "ДЕТСКИЙ САД №22 "СВЕТЛЯЧОК""</t>
  </si>
  <si>
    <t>ВеликоустюгскийМБДОУ "ДЕТСКИЙ САД №23 "ЗОЛОТОЙ КЛЮЧИК""</t>
  </si>
  <si>
    <t>ВеликоустюгскийМБДОУ "ДЕТСКИЙ САД №24 "РОСИНКА""</t>
  </si>
  <si>
    <t>ВеликоустюгскийМБДОУ "ДЕТСКИЙ САД ОБЩЕРАЗВИВАЮЩЕГО ВИДА №25 "УЛЫБКА""</t>
  </si>
  <si>
    <t>ВеликоустюгскийМБДОУ "ДЕТСКИЙ САД №26 "БЕРЁЗКА""</t>
  </si>
  <si>
    <t>ВеликоустюгскийМБДОУ "ДЕТСКИЙ САД №28 "ПЧЁЛКА""</t>
  </si>
  <si>
    <t>ВеликоустюгскийМБДОУ "ДЕТСКИЙ САД  №3 "СОЛНЫШКО""</t>
  </si>
  <si>
    <t>ВеликоустюгскийМБДОУ "ДЕТСКИЙ САД №4"</t>
  </si>
  <si>
    <t>ВеликоустюгскийМБДОУ "ДЕТСКИЙ САД №5 "БУРАТИНО""</t>
  </si>
  <si>
    <t>ВеликоустюгскийМБДОУ "ДЕТСКИЙ САД №6 "ДЮЙМОВОЧКА""</t>
  </si>
  <si>
    <t>ВеликоустюгскийМБДОУ "ДЕТСКИЙ САД №8 "ТЕРЕМОК""</t>
  </si>
  <si>
    <t>ВеликоустюгскийМБДОУ "ДЕТСКИЙ САД №9"</t>
  </si>
  <si>
    <t>ВеликоустюгскийМБДОУ "НОВАТОРСКИЙ ДЕТСКИЙ САД "АЛЕНУШКА""</t>
  </si>
  <si>
    <t>ВеликоустюгскийМБДОУ "ПЕГАНОВСКИЙ ДЕТСКИЙ САД"</t>
  </si>
  <si>
    <t>ВеликоустюгскийМБДОУ "СТРИГОВСКИЙ ДЕТСКИЙ САД"</t>
  </si>
  <si>
    <t>ВеликоустюгскийМБДОУ "ЮДИНСКИЙ ДЕТСКИЙ САД"</t>
  </si>
  <si>
    <t>ВерховажскийМБОУ "ВЕРХОВСКАЯ ШКОЛА"</t>
  </si>
  <si>
    <t>ВерховажскийМБОУ "КЛИМУШИНСКАЯ НАЧАЛЬНАЯ ШКОЛА - ДЕТСКИЙ САД"</t>
  </si>
  <si>
    <t>ВерховажскийМБОУ "МОРОЗОВСКАЯ ШКОЛА"</t>
  </si>
  <si>
    <t>ВерховажскийМБОУ "ПОДСОСЕНСКАЯ НАЧАЛЬНАЯ ШКОЛА - ДЕТСКИЙ САД"</t>
  </si>
  <si>
    <t>ВерховажскийМБОУ "ЧУШЕВИЦКАЯ СРЕДНЯЯ ШКОЛА"</t>
  </si>
  <si>
    <t>ВерховажскийМБОУ "ШЕЛОТСКАЯ ОСНОВНАЯ ШКОЛА ИМЕНИ Н.Е. ПЕТУХОВА"</t>
  </si>
  <si>
    <t>ВерховажскийМБДОУ "ДЕТСКИЙ САД №1 "РАДОСТЬ"</t>
  </si>
  <si>
    <t>ВерховажскийМБДОУ "ДЕТСКИЙ САД №12"</t>
  </si>
  <si>
    <t>ВерховажскийМБДОУ "ДЕТСКИЙ САД №2  "СОЛНЫШКО"</t>
  </si>
  <si>
    <t>ВерховажскийМБДОУ "ДЕТСКИЙ САД №6 "ЛЕСНАЯ СКАЗКА"</t>
  </si>
  <si>
    <t>ВерховажскийМБДОУ "ДЕТСКИЙ САД №9"</t>
  </si>
  <si>
    <t>ВожегодскийМБОУ "БЕКЕТОВСКАЯ ШКОЛА"</t>
  </si>
  <si>
    <t>ВожегодскийМБОУ "ВЕРХНЕ-КУБИНСКАЯ ШКОЛА"</t>
  </si>
  <si>
    <t>ВожегодскийМБОУ "КАДНИКОВСКАЯ ШКОЛА"</t>
  </si>
  <si>
    <t>ВожегодскийМБОУ "ТИГИНСКАЯ ШКОЛА"</t>
  </si>
  <si>
    <t>ВожегодскийМБОУ "ЯВЕНГСКАЯ ШКОЛА"</t>
  </si>
  <si>
    <t>ВожегодскийМБДОУ "ДЕТСКИЙ САД №1 СОЛНЫШКО"</t>
  </si>
  <si>
    <t>ВожегодскийМБДОУ "ДЕТСКИЙ САД №2 "СКАЗКА"</t>
  </si>
  <si>
    <t>ВологодскийМБОУ ВМР "БЕРЕЗНИКОВСКАЯ ОСНОВНАЯ ШКОЛА ИМЕНИ Е.М. СТАВЦЕВА"</t>
  </si>
  <si>
    <t>ВологодскийМБОУ ВМР "БОРИСОВСКАЯ ОСНОВНАЯ ШКОЛА"</t>
  </si>
  <si>
    <t>ВологодскийМБОУ ВМР "ВАСИЛЬЕВСКАЯ СРЕДНЯЯ ШКОЛА"</t>
  </si>
  <si>
    <t>ВологодскийМБОУ ВМР "ГОНЧАРОВСКАЯ СРЕДНЯЯ ШКОЛА"</t>
  </si>
  <si>
    <t>ВологодскийМБОУ ВМР "ЕРМАКОВСКАЯ СРЕДНЯЯ ШКОЛА"</t>
  </si>
  <si>
    <t>ВологодскийМБОУ ВМР "КУРКИНСКИЙ ЦЕНТР ОБРАЗОВАНИЯ"</t>
  </si>
  <si>
    <t>ВологодскийМБОУ ВМР "ЛЕСКОВСКАЯ НАЧАЛЬНАЯ ШКОЛА - ДЕТСКИЙ САД"</t>
  </si>
  <si>
    <t>ВологодскийМБОУ ВМР "МАКАРОВСКАЯ ОСНОВНАЯ ШКОЛА"</t>
  </si>
  <si>
    <t>ВологодскийМБОУ ВМР "НАДЕЕВСКАЯ ОСНОВНАЯ ШКОЛА"</t>
  </si>
  <si>
    <t>ВологодскийМБОУ ВМР "ПЕРВОМАЙСКАЯ СРЕДНЯЯ ШКОЛА"</t>
  </si>
  <si>
    <t>ВологодскийМБОУ ВМР "ПЕРЬЕВСКАЯ ОСНОВНАЯ ШКОЛА"</t>
  </si>
  <si>
    <t>ВологодскийМБОУ ВМР "ПОГОРЕЛОВСКАЯ ОСНОВНАЯ ШКОЛА"</t>
  </si>
  <si>
    <t>ВологодскийМБОУ ВМР "СПАССКАЯ СРЕДНЯЯ ОБЩЕОБРАЗОВАТЕЛЬНАЯ ШКОЛА"</t>
  </si>
  <si>
    <t>ВологодскийМБОУ ВМР "СТРИЗНЕВСКАЯ НАЧАЛЬНАЯ ШКОЛА -ДЕТСКИЙ САД"</t>
  </si>
  <si>
    <t>ВологодскийМБОУ ВМР "ФЕДОТОВСКАЯ СРЕДНЯЯ ШКОЛА"</t>
  </si>
  <si>
    <t>ВологодскийМБДОУ ВМР "ДУБРОВСКИЙ ДЕТСКИЙ САД"</t>
  </si>
  <si>
    <t>ВологодскийМБДОУ ВМР "КИПЕЛОВСКИЙ ДЕТСКИЙ САД"</t>
  </si>
  <si>
    <t>ВологодскийМБДОУ ВМР "КУБЕНСКИЙ ДЕТСКИЙ САД ОБЩЕРАЗВИВАЮЩЕГО ВИДА"</t>
  </si>
  <si>
    <t>ВологодскийМБДОУ ВМР "КУВШИНОВСКИЙ ДЕТСКИЙ САД"</t>
  </si>
  <si>
    <t>ВологодскийМБДОУ ВМР "ЦРР -  МАЙСКИЙ ДЕТСКИЙ САД"</t>
  </si>
  <si>
    <t>ВологодскийМБДОУ ВМР "НОВЛЕНСКИЙ ДЕТСКИЙ САД"</t>
  </si>
  <si>
    <t>ВологодскийМБДОУ ВМР "ОГАРКОВСКИЙ ДЕТСКИЙ САД ОБЩЕРАЗВИВАЮЩЕГО ВИДА"</t>
  </si>
  <si>
    <t>ВологодскийМБДОУ ВМР "ОСТАХОВСКИЙ ДЕТСКИЙ САД"</t>
  </si>
  <si>
    <t>ВологодскийМБДОУ ВМР "ПРИСУХОНСКИЙ ДЕТСКИЙ САД"</t>
  </si>
  <si>
    <t>ВологодскийМБДОУ ВМР "СЕМЕНКОВСКИЙ ДЕТСКИЙ САД ОБЩЕРАЗВИВАЮЩЕГО ВИДА"</t>
  </si>
  <si>
    <t>ВологодскийМБДОУ ВМР "СОСНОВСКИЙ ДЕТСКИЙ САД"</t>
  </si>
  <si>
    <t>ВологодскийМБДОУ ВМР "ФЕТИНИНСКИЙ ДЕТСКИЙ САД ОБЩЕРАЗВИВАЮЩЕГО ВИДА"</t>
  </si>
  <si>
    <t>ВытегорскийМБОУ "ОШТИНСКАЯ СРЕДНЯЯ ШКОЛА"</t>
  </si>
  <si>
    <t>МБОУ "БЕЛОРУЧЕЙСКАЯ СРЕДНЯЯ ОБЩЕОБРАЗ. ШКОЛА"</t>
  </si>
  <si>
    <t>ВытегорскийМБОУ "БЕЛОРУЧЕЙСКАЯ СРЕДНЯЯ ОБЩЕОБРАЗ. ШКОЛА"</t>
  </si>
  <si>
    <t>ВытегорскийМБОУ "АНДОМСКАЯ СОШ"</t>
  </si>
  <si>
    <t>ВытегорскийМБОУ "БЕЛОУСОВСКАЯ ОСНОВНАЯ ОБЩЕОБРАЗОВАТЕЛЬНАЯ ШКОЛА"</t>
  </si>
  <si>
    <t>ВытегорскийМБОУ "КОВЖИНСКАЯ СОШ"</t>
  </si>
  <si>
    <t>ВытегорскийМБОУ "МЕГОРСКАЯ СРЕДНЯЯ ОБЩЕОБРАЗОВАТЕЛЬНАЯ ШКОЛА"</t>
  </si>
  <si>
    <t>ВытегорскийМБОУ "ОЛЬХОВСКАЯ ОСНОВНАЯ ОБЩЕОБРАЗОВАТЕЛЬНАЯ ШКОЛА"</t>
  </si>
  <si>
    <t>ВытегорскийБДОУ ВМР "БЕЛОРУЧЕЙСКИЙ ДЕТСКИЙ САД"</t>
  </si>
  <si>
    <t>ВытегорскийБДОУ ВМР "ДЕВЯТИНСКИЙ ДЕТСКИЙ САД"</t>
  </si>
  <si>
    <t>ВытегорскийБДОУ ВМР  "ДЕТСКИЙ САД "ГАРМОНИЯ"</t>
  </si>
  <si>
    <t>ВытегорскийБДОУ ВМР "ДЕТСКИЙ САД "КОЛОКОЛЬЧИК"</t>
  </si>
  <si>
    <t>ВытегорскийБДОУ ВМР "ДЕТСКИЙ САД "КОРАБЛИК" ОБЩЕРАЗВИВАЮЩЕГО ВИДА"</t>
  </si>
  <si>
    <t>ВытегорскийБДОУ ВМР "ДЕТСКИЙ САД КОМБИНИРОВАННОГО ВИДА "СОЛНЫШКО"</t>
  </si>
  <si>
    <t>МБОУ "КОМЬЯНСКАЯ ШКОЛА"</t>
  </si>
  <si>
    <t>ГрязовецкийМБОУ "КОМЬЯНСКАЯ ШКОЛА"</t>
  </si>
  <si>
    <t>162018, ВОЛОГОДСКАЯ ОБЛАСТЬ, ГРЯЗОВЕЦКИЙ РАЙОН, ХОРОШЕВО Д,СОСНОВАЯ УЛ, 7</t>
  </si>
  <si>
    <t>МБОУ "РОСТИЛОВСКАЯ ШКОЛА"</t>
  </si>
  <si>
    <t>ГрязовецкийМБОУ "РОСТИЛОВСКАЯ ШКОЛА"</t>
  </si>
  <si>
    <t>162011, ВОЛОГОДСКАЯ ОБЛАСТЬ, ГРЯЗОВЕЦКИЙ РАЙОН, РОСТИЛОВО Д, МОЛОДЕЖНАЯ УЛ, 21</t>
  </si>
  <si>
    <t>ГрязовецкийМБОУ "СИДОРОВСКАЯ ШКОЛА"</t>
  </si>
  <si>
    <t>МБОУ "СЛОБОДСКАЯ ШКОЛА ИМ. Г.Н.ПОНОМАРЁВА"</t>
  </si>
  <si>
    <t>ГрязовецкийМБОУ "СЛОБОДСКАЯ ШКОЛА ИМ. Г.Н.ПОНОМАРЁВА"</t>
  </si>
  <si>
    <t>162017, ВОЛОГОДСКАЯ ОБЛАСТЬ, ГРЯЗОВЕЦКИЙ РАЙОН, СЛОБОДА Д, ЦЕНТРАЛЬНАЯ УЛ, 4А</t>
  </si>
  <si>
    <t>МБОУ "ЮРОВСКИЙ ЦЕНТР ОБРАЗОВАНИЯ"</t>
  </si>
  <si>
    <t>ГрязовецкийМБОУ "ЮРОВСКИЙ ЦЕНТР ОБРАЗОВАНИЯ"</t>
  </si>
  <si>
    <t>162030, ВОЛОГОДСКАЯ ОБЛАСТЬ, ГРЯЗОВЕЦКИЙ РАЙОН, ЮРОВО Д, ШКОЛЬНАЯ УЛ, 12</t>
  </si>
  <si>
    <t>ГрязовецкийМБДОУ "ЦЕНТР РАЗВИТИЯ РЕБЁНКА - ДЕТСКИЙ САД №1"</t>
  </si>
  <si>
    <t>ГрязовецкийМБДОУ "ЦЕНТР РАЗВИТИЯ РЕБЁНКА - ДЕТСКИЙ САД №2"</t>
  </si>
  <si>
    <t>ГрязовецкийМБДОУ "ЦЕНТР РАЗВИТИЯ РЕБЁНКА - ДЕТСКИЙ САД №3"</t>
  </si>
  <si>
    <t>ГрязовецкийМБДОУ "ЦЕНТР РАЗВИТИЯ РЕБЁНКА - ДЕТСКИЙ САД №4"</t>
  </si>
  <si>
    <t>ГрязовецкийМБДОУ "ЦЕНТР РАЗВИТИЯ РЕБЁНКА - ДЕТСКИЙ САД №5"</t>
  </si>
  <si>
    <t>КадуйскийМБОУ "МАЗСКАЯ ОШ"</t>
  </si>
  <si>
    <t>КадуйскийТОСП МБОУ "АНДОГСКАЯ СШ" АНДРОНОВСКОЕ СТРУКТУРНОЕ ПОДРАЗДЕЛЕНИЕ</t>
  </si>
  <si>
    <t>КадуйскийМБДОУ "ДЕТСКИЙ САД №12 "РОДНИЧОК"</t>
  </si>
  <si>
    <t>КадуйскийМБДОУ "ДЕТСКИЙ САД №14 ТЕРЕМОК"</t>
  </si>
  <si>
    <t>КадуйскийМБДОУ "ДЕТСКИЙ САД №15 "БУРАТИНО"</t>
  </si>
  <si>
    <t>КадуйскийМБДОУ "ДЕТСКИЙ САД №2 "МАЛЫШ"</t>
  </si>
  <si>
    <t>КадуйскийМБДОУ "ДЕТСКИЙ САД №4 "СОЛНЫШКО"</t>
  </si>
  <si>
    <t>КадуйскийМБДОУ "ДЕТСКИЙ САД №6 "БУРАТИНО"</t>
  </si>
  <si>
    <t>КирилловскийБОУ КМР "АЛЁШИНСКАЯ ОШ"</t>
  </si>
  <si>
    <t>КирилловскийБОУ КМР "ГОРИЦКАЯ СШ"</t>
  </si>
  <si>
    <t>КирилловскийАОУ КМР "НИКОЛОТОРЖСКАЯ СШ ИМЕНИ Е.Н. ПРЕОБРАЖЕНСКОГО"</t>
  </si>
  <si>
    <t>КирилловскийБОУ КМР "ФЕРАПОНТОВСКАЯ СШ"</t>
  </si>
  <si>
    <t>КирилловскийБОУ КМР "ЧАРОЗЕРСКАЯ ОШ"</t>
  </si>
  <si>
    <t>КирилловскийАДОУ КМР ВО "ДЕТСКИЙ САД №3 "СОЛНЫШКО" Г. КИРИЛЛОВА"</t>
  </si>
  <si>
    <t>КирилловскийБДОУ КМР ВО "ДЕТСКИЙ САД №4 "ЗЕРНЫШКО" Г.КИРИЛЛОВА"</t>
  </si>
  <si>
    <t>КирилловскийБДОУ  КМР  ВО "ДЕТСКИЙ САД ОБЩЕРАЗВИВАЮЩЕГО ВИДА №6 "АЛЁНУШКА" Г.КИРИЛЛОВА""</t>
  </si>
  <si>
    <t>КирилловскийБДОУ КМР ВО "ТАЛИЦКИЙ ДЕТСКИЙ САД"</t>
  </si>
  <si>
    <t>Кич-ГородецкийБОУ "ЗАХАРОВСКАЯ НАЧАЛЬНАЯ ШКОЛА -ДЕТСКИЙ САД"</t>
  </si>
  <si>
    <t>Кич-ГородецкийБДОУ "ДЕТСКИЙ САД КОМБИНИРОВАННОГО ВИДА "АЛЕНУШКА "</t>
  </si>
  <si>
    <t>Кич-ГородецкийБДОУ ДЕТСКИЙ САД "БЕРЕЗКА"</t>
  </si>
  <si>
    <t>Кич-ГородецкийБДОУ ДЕТСКИЙ САД  "БУРАТИНО"</t>
  </si>
  <si>
    <t>Кич-ГородецкийБДОУ ДЕТСКИЙ САД  "ИВУШКА "</t>
  </si>
  <si>
    <t>Кич-ГородецкийБДОУ "ДЕТСКИЙ САД "РЯБИНКА"</t>
  </si>
  <si>
    <t>Кич-ГородецкийБДОУ ДЕТСКИЙ САД "СОЛНЫШКО"</t>
  </si>
  <si>
    <t>Кич-ГородецкийБДОУ ДЕТСКИЙ САД "УЛЫБКА"</t>
  </si>
  <si>
    <t>МеждуреченскийМБОУ "БОТАНОВСКАЯ ОШ"</t>
  </si>
  <si>
    <t>МеждуреченскийМБОУ "ВРАГОВСКАЯ НШ - ДЕТСКИЙ САД"</t>
  </si>
  <si>
    <t>МеждуреченскийМБОУ "СТАРОСЕЛЬСКАЯ ООШ"</t>
  </si>
  <si>
    <t>МеждуреченскийМБОУ "ТУРОВЕЦКАЯ ООШ"</t>
  </si>
  <si>
    <t>МеждуреченскийМБОУ "ШЕЙБУХТОВСКАЯ ООШ"</t>
  </si>
  <si>
    <t>МеждуреченскийМБДОУ "ШУЙСКИЙ ДЕТСКИЙ САД"</t>
  </si>
  <si>
    <t>МБОУ «Аргуновская СОШ»</t>
  </si>
  <si>
    <t>НикольскийМБОУ «Аргуновская СОШ»</t>
  </si>
  <si>
    <t>161465, ВОЛОГОДСКАЯ ОБЛАСТЬ, НИКОЛЬСКИЙ РАЙОН,СЕМЕНКА Д, ЦЕНТРАЛЬНАЯ УЛ, 36</t>
  </si>
  <si>
    <t>НикольскийМБОУ "БАЙДАРОВСКАЯ ООШ"</t>
  </si>
  <si>
    <t>НикольскийМБОУ "ДУНИЛОВСКАЯ ООШ"</t>
  </si>
  <si>
    <t>НикольскийМБДОУ "БОРКОВСКОЙ ДЕТСКИЙ САД "ГОЛУБОК"</t>
  </si>
  <si>
    <t>НикольскийМБДОУ "ДЕТСКИЙ САД №2 "БЕРЕЗКА"</t>
  </si>
  <si>
    <t>НикольскийМБДОУ "ДЕТСКИЙ САД №3 "РОДНИЧОК"</t>
  </si>
  <si>
    <t>НикольскийМБДОУ "ДЕТСКИЙ САД №4 "СКАЗКА"</t>
  </si>
  <si>
    <t>НикольскийМБДОУ "ДЕТСКИЙ САД №5 "ТЕРЕМОК"</t>
  </si>
  <si>
    <t>НикольскийМБДОУ "ДЕТСКИЙ САД №8 "МАЛЫШОК"</t>
  </si>
  <si>
    <t>НикольскийМБДОУ "ДЕТСКИЙ САД №9 "СОЛНЫШКО"</t>
  </si>
  <si>
    <t>НикольскийМБДОУ "КОЖАЕВСКИЙ ДЕТСКИЙ САД "ВАСИЛЁК"</t>
  </si>
  <si>
    <t>НикольскийМБДОУ "ОСИНОВСКИЙ ДЕТСКИЙ САД "КОЛОСОК"</t>
  </si>
  <si>
    <t>НюксенскийБОУ НМР ВО "ИГМАССКАЯ ООШ"</t>
  </si>
  <si>
    <t>НюксенскийБОУ НЮ МР ВО "ЛЕВАШСКАЯ ООШ"</t>
  </si>
  <si>
    <t>НюксенскийБОУ НМР ВО "ЛЕСЮТИНСКАЯ ООШ"</t>
  </si>
  <si>
    <t>НюксенскийБДОУ НМР ВО "ГОРОДИЩЕНСКИЙ ДЕТСКИЙ САД"</t>
  </si>
  <si>
    <t>НюксенскийБДОУ "ЦЕНТР РАЗВИТИЯ РЕБЁНКА - НЮКСЕНСКИЙ ДС"</t>
  </si>
  <si>
    <t>СокольскийБОУ СМР "БОРОВЕЦКАЯ ООШ"</t>
  </si>
  <si>
    <t>СокольскийБОУ СМР "ЧУЧКОВСКАЯ ООШ"</t>
  </si>
  <si>
    <t>СокольскийБДОУ СМР "БИРЯКОВСКИЙ ДЕТСКИЙ САД"</t>
  </si>
  <si>
    <t>СокольскийБДОУ СМР "ВОРОБЬЕВСКИЙ ДЕТСКИЙ САД"</t>
  </si>
  <si>
    <t>СокольскийБДОУ  СМР "ДЕТСКИЙ САД № 10"</t>
  </si>
  <si>
    <t>СокольскийБДОУ СМР "ДЕТСКИЙ САД № 11"</t>
  </si>
  <si>
    <t>СокольскийБДОУ СМР "ДЕТСКИЙ САД № 13"</t>
  </si>
  <si>
    <t>СокольскийБДОУ СМР "ДЕТСКИЙ САД № 15"</t>
  </si>
  <si>
    <t>СокольскийБДОУ СМР "ДЕТСКИЙ САД № 17"</t>
  </si>
  <si>
    <t>СокольскийБДОУ СМР "ДЕТСКИЙ САД № 19"</t>
  </si>
  <si>
    <t>СокольскийБДОУ СМР "ДЕТСКИЙ САД № 20"</t>
  </si>
  <si>
    <t>СокольскийБДОУ СМР "ДЕТСКИЙ САД № 21"</t>
  </si>
  <si>
    <t>СокольскийБДОУ СМР "ДЕТСКИЙ САД №24"</t>
  </si>
  <si>
    <t>СокольскийБДОУ СМР "ДЕТСКИЙ САД № 27"</t>
  </si>
  <si>
    <t>СокольскийБДОУ СМР "ДЕТСКИЙ САД № 30"</t>
  </si>
  <si>
    <t>СокольскийБДОУ СМР "ДЕТСКИЙ САД  № 31"</t>
  </si>
  <si>
    <t>СокольскийБДОУ СМР "ДЕТСКИЙ САД № 32"</t>
  </si>
  <si>
    <t>СокольскийБДОУ СМР "ДЕТСКИЙ САД № 33"</t>
  </si>
  <si>
    <t>СокольскийБДОУ СМР "ДЕТСКИЙ САД № 4"</t>
  </si>
  <si>
    <t>СокольскийБДОУ СМР "ДЕТСКИЙ САД № 5 "БЕРЁЗКА"</t>
  </si>
  <si>
    <t>СокольскийБДОУ СМР "ДЕТСКИЙ САД № 5 "КОЛОСОК"</t>
  </si>
  <si>
    <t>СокольскийБДОУ СМР "ДЕТСКИЙ САД № 7"</t>
  </si>
  <si>
    <t>СокольскийБДОУ СМР "ЛИТЕГСКИЙ ДЕТСКИЙ САД"</t>
  </si>
  <si>
    <t>СокольскийБДОУ СМР  "МАРКОВСКИЙ ДЕТСКИЙ САД"</t>
  </si>
  <si>
    <t>СокольскийБДОУ СМР "ЧЕКШИНСКИЙ ДЕТСКИЙ САД"</t>
  </si>
  <si>
    <t>СямженскийМБОУ СМР " ГРЕМЯЧИНСКАЯ ОШ"</t>
  </si>
  <si>
    <t>СямженскийМБОУ СМР "ДВИНИЦКАЯ ОШ"</t>
  </si>
  <si>
    <t>СямженскийМБОУ СМР "КОРОБИЦЫНСКАЯ ОШ"</t>
  </si>
  <si>
    <t>СямженскийМБОУ СМР "РЕЖСКАЯ ОШ"</t>
  </si>
  <si>
    <t>СямженскийМАДООУ СМР "ДЕТСКИЙ САД №1"</t>
  </si>
  <si>
    <t>СямженскийМАДООУ СМР "ДЕТСКИЙ САД №3"</t>
  </si>
  <si>
    <t>БОУ "ИЛЕЗСКАЯ ОСНОВНАЯ ШКОЛА"</t>
  </si>
  <si>
    <t>ТарногскийБОУ "ИЛЕЗСКАЯ ОСНОВНАЯ ШКОЛА"</t>
  </si>
  <si>
    <t>161567, ВОЛОГОДСКАЯ ОБЛАСТЬ, ТАРНОГСКИЙ РАЙОН, ВЕРХНЕКОКШЕНЬГСКИЙ ПОГОСТ, 5</t>
  </si>
  <si>
    <t>ТарногскийБОУ "МАРКУШЕВСКАЯ ОСНОВНАЯ ОБЩЕОБРАЗОВАТЕЛЬНАЯ ШКОЛА"</t>
  </si>
  <si>
    <t>ТарногскийБДОУ "АФОНОВСКИЙ ДЕТСКИЙ САД"</t>
  </si>
  <si>
    <t>ТарногскийБДОУ "ТАРНОГСКИЙ ДЕТСКИЙ САД ОБЩЕРАЗВИВАЮЩЕГО ВИДА №1 "ТЕРЕМОК"</t>
  </si>
  <si>
    <t>ТарногскийБДОУ "ТАРНОГСКИЙ ДЕТСКИЙ САД КОМБИНИРОВАННОГО ВИДА № 2 "СОЛНЫШКО"</t>
  </si>
  <si>
    <t>ТарногскийБДОУ "ТАРНОГСКИЙ ДЕТСКИЙ САД №3 "УЛЫБКА"</t>
  </si>
  <si>
    <t>ТарногскийБДОУ "ЗАБОРСКИЙ ДЕТСКИЙ САД"</t>
  </si>
  <si>
    <t>ТарногскийБДОУ "СЛУДНОВСКИЙ ДЕТСКИЙ САД"</t>
  </si>
  <si>
    <t>ТарногскийБДОУ "СПАССКИЙ ДЕТСКИЙ САД"</t>
  </si>
  <si>
    <t>ТотемскийМБОУ "ВЕЛИКОДВОРСКАЯ ООШ"</t>
  </si>
  <si>
    <t>ТотемскийМБОУ "ВЕРХНЕТОЛШМЕНСКАЯ ООШ"</t>
  </si>
  <si>
    <t>ТотемскийМБОУ  "ВОЖБАЛЬСКАЯ ООШ"</t>
  </si>
  <si>
    <t>ТотемскийМБОУ "КАЛИНИНСКАЯ ООШ"</t>
  </si>
  <si>
    <t>ТотемскийМБОУ "МОСЕЕВСКАЯ ООШ"</t>
  </si>
  <si>
    <t>ТотемскийМБОУ "НИКОЛЬСКАЯ ООШ ИМ.Н.М.РУБЦОВА"</t>
  </si>
  <si>
    <t>ТотемскийМБОУ "НАЧАЛЬНАЯ ШКОЛА - ДЕТСКИЙ САД ПОСЁЛКА ТЕКСТИЛЬЩИКИ"</t>
  </si>
  <si>
    <t>ТотемскийМБОУ "ПОГОРЕЛОВСКАЯ ООШ"</t>
  </si>
  <si>
    <t>ТотемскийМБДОУ "ТОТЕМСКИЙ ДЕТСКИЙ САД №1 "РОСИНКА"</t>
  </si>
  <si>
    <t>ТотемскийМБДОУ "ТОТЕМСКИЙ ДЕТСКИЙ САД №5 "КОРАБЛИК"</t>
  </si>
  <si>
    <t>ТотемскийМБДОУ "ТОТЕМСКИЙ ДЕТСКИЙ САД №7 "СОЛНЫШКО"</t>
  </si>
  <si>
    <t>ТотемскийМБДОУ "ТОТЕМСКИЙ ДЕТСКИЙ САД  № 9 "СКАЗКА"</t>
  </si>
  <si>
    <t>ТотемскийМБДОУ "ПЯТОВСКИЙ ДЕТСКИЙ САД № 27 "БЕРЁЗКА"</t>
  </si>
  <si>
    <t>ТотемскийМБДОУ "ЮБИЛЕЙНЫЙ ДЕТСКИЙ САД №19 "ЖУРАВУШКА"</t>
  </si>
  <si>
    <t>Усть-КубинскийМАОУ "УСТЬ-КУБИНСКИЙ ЦЕНТР ОБРАЗОВАНИЯ"</t>
  </si>
  <si>
    <t>УстюженскийМОУ "БРИЛИНСКАЯ ШКОЛА"</t>
  </si>
  <si>
    <t>УстюженскийМОУ "ГИМНАЗИЯ"</t>
  </si>
  <si>
    <t>УстюженскийМОУ "ДОЛОЦКАЯ ШКОЛА"</t>
  </si>
  <si>
    <t>УстюженскийМОУ "ЖЕЛЯБОВСКАЯ ШКОЛА"</t>
  </si>
  <si>
    <t>УстюженскийМОУ "ЛЕНТЬЕВСКАЯ ШКОЛА"</t>
  </si>
  <si>
    <t>УстюженскийМОУ "МАЛОВОСНОВСКАЯ ШКОЛА"</t>
  </si>
  <si>
    <t>УстюженскийМОУ "НИКОЛЬСКАЯ ШКОЛА"</t>
  </si>
  <si>
    <t>УстюженскийМОУ "СРЕДНЯЯ ШКОЛА № 2" (СТРУКТУРНОЕ ПОДРАЗДЕЛЕНИЕ "ПЕРСКАЯ ШКОЛА", "СТЕПАЧЕВСКАЯ ШКОЛА")</t>
  </si>
  <si>
    <t>УстюженскийМДОУ "ДЕТСКИЙ САД "РОДНИЧОК"</t>
  </si>
  <si>
    <t>УстюженскийМДОУ "ДЕТСКИЙ САД "СОЛНЫШКО"</t>
  </si>
  <si>
    <t>УстюженскийМДОУ "ДЕТСКИЙ САД "СОСЕНКА"</t>
  </si>
  <si>
    <t>УстюженскийМДОУ "ДЕТСКИЙ САД "ТЕРЕМОК"</t>
  </si>
  <si>
    <t>ХаровскийМБОУ "ИЛЬИНСКАЯ ООШ"</t>
  </si>
  <si>
    <t>ХаровскийМБОУ "ПУНДУЖСКАЯ ООШ"</t>
  </si>
  <si>
    <t>ХаровскийМБОУ "СОРОЖИНСКАЯ ООШ ИМЕНИ ИЛЬИ НАЛЁТОВА" ГРУППА Д.СОРОЖИНО</t>
  </si>
  <si>
    <t>ХаровскийМБОУ "ШАПШИНСКАЯ ООШ"</t>
  </si>
  <si>
    <t>ХаровскийМБДОУ  "ДЕТСКИЙ САД №3"</t>
  </si>
  <si>
    <t>ХаровскийМБДОУ "ДЕТСКИЙ САД №4"</t>
  </si>
  <si>
    <t>ХаровскийМБДОУ "ДЕТСКИЙ САД №5"</t>
  </si>
  <si>
    <t>ХаровскийМБДОУ "ДЕТСКИЙ САД №6"</t>
  </si>
  <si>
    <t>ХаровскийМБДОУ "ДЕТСКИЙ САД  №7"</t>
  </si>
  <si>
    <t>ХаровскийМБДОУ "СЕМИГОРОДСКИЙ ДЕТСКИЙ САД"</t>
  </si>
  <si>
    <t>ХаровскийМБДОУ "ХАРОВСКИЙ ДЕТСКИЙ САД"</t>
  </si>
  <si>
    <t>ЧагодощенскийМБОУ"ПЕРВОМАЙСКАЯ ООШ"</t>
  </si>
  <si>
    <t>МБОУ "САЗОНОВСКАЯ СОШ"</t>
  </si>
  <si>
    <t>ЧагодощенскийМБОУ "САЗОНОВСКАЯ СОШ"</t>
  </si>
  <si>
    <t>162421, ВОЛОГОДСКАЯ ОБЛАСТЬ, ЧАГОДОЩЕНСКИЙ РАЙОН, САЗОНОВО П, ХВОЙНАЯ УЛ, 7</t>
  </si>
  <si>
    <t>МБОУ"ЧАГОДСКАЯ СРЕДНЯЯ ОБЩЕОБРАЗОВАТЕЛЬНАЯ ШКОЛА"</t>
  </si>
  <si>
    <t>ЧагодощенскийМБОУ"ЧАГОДСКАЯ СРЕДНЯЯ ОБЩЕОБРАЗОВАТЕЛЬНАЯ ШКОЛА"</t>
  </si>
  <si>
    <t>162411, ВОЛОГОДСКАЯ ОБЛАСТЬ, ЧАГОДОЩЕНСКИЙ РАЙОН, ЧАГОДА П, КИРОВА УЛ, 7</t>
  </si>
  <si>
    <t>ЧагодощенскийМБДОУ "ДЕТСКИЙ САД КОМБИНИРОВАННОГО ВИДА П.ЧАГОДА"</t>
  </si>
  <si>
    <t>ЧагодощенскийМБДОУ "САЗОНОВСКИЙ ДЕТСКИЙ САД"</t>
  </si>
  <si>
    <t>МОУ "АБАКАНОВСКАЯ ШКОЛА"</t>
  </si>
  <si>
    <t>ЧереповецкийМОУ "АБАКАНОВСКАЯ ШКОЛА"</t>
  </si>
  <si>
    <t>ЧереповецкийМОУ "ДОМОЗЕРОВСКАЯ ШКОЛА"</t>
  </si>
  <si>
    <t>ЧереповецкийМОУ "МУСОРСКАЯ ШКОЛА"</t>
  </si>
  <si>
    <t>ЧереповецкийМАОУ "СУДСКИЙ  ЦЕНТР ОБРАЗОВАНИЯ №1"</t>
  </si>
  <si>
    <t>МОУ "ЯГАНОВСКАЯ ШКОЛА"</t>
  </si>
  <si>
    <t>ЧереповецкийМОУ "ЯГАНОВСКАЯ ШКОЛА"</t>
  </si>
  <si>
    <t>ЧереповецкийМДОУ "БОТОВСКИЙ ДЕТСКИЙ САД"</t>
  </si>
  <si>
    <t>ЧереповецкийМДОУ "ДОМОЗЕРОВСКИЙ ДЕТСКИЙ САД"</t>
  </si>
  <si>
    <t>ЧереповецкийМДОУ "ИРДОМАТСКИЙ ДЕТСКИЙ САД"</t>
  </si>
  <si>
    <t>ЧереповецкийМДОУ "КЛИМОВСКИЙ ДЕТСКИЙ САД "РЯБИНКА"</t>
  </si>
  <si>
    <t>ЧереповецкийМДОУ "КОРОТОВСКИЙ ДЕТСКИЙ САД"</t>
  </si>
  <si>
    <t>ЧереповецкийМДОУ "МАЛЕЧКИНСКИЙ  ДЕТСКИЙ САД"</t>
  </si>
  <si>
    <t>ЧереповецкийМДОУ "МЯКСИНСКИЙ ДЕТСКИЙ САД"</t>
  </si>
  <si>
    <t>ЧереповецкийМДОУ "СУДСКИЙ ДЕТСКИЙ САД "ТЕРЕМОК"</t>
  </si>
  <si>
    <t>ЧереповецкийМДОУ "ТОНШАЛОВСКИЙ ДЕТСКИЙ САД "СОЛНЫШКО"</t>
  </si>
  <si>
    <t>ЧереповецкийМДОУ "ШУЛМСКИЙ  ДЕТСКИЙ САД"</t>
  </si>
  <si>
    <t>ЧереповецкийМДОУ "ШУХОБОДСКИЙ ДЕТСКИЙ САД"</t>
  </si>
  <si>
    <t>ЧереповецкийМДОУ "ЯСНОПОЛЯНСКИЙ ДЕТСКИЙ САД"</t>
  </si>
  <si>
    <t>ШекснинскийМОУ "ЦЕНТР ОБРАЗОВАНИЯ ИМ. Н. К. РОЗОВА"</t>
  </si>
  <si>
    <t>ШекснинскийМОУ "ЧАРОМСКАЯ ШКОЛА"</t>
  </si>
  <si>
    <t>ШекснинскийМДОУ "ДЕТСКИЙ САД "ЖАР-ПТИЦА"</t>
  </si>
  <si>
    <t>ШекснинскийМДОУ "ДЕТСКИЙ САД "КОРАБЛИК"</t>
  </si>
  <si>
    <t>ШекснинскийМДОУ "ДЕТСКИЙ САД "СВЕТЛЯЧОК"</t>
  </si>
  <si>
    <t>ШекснинскийМДОУ "ДЕТСКИЙ САД "СКАЗКА"</t>
  </si>
  <si>
    <t>ШекснинскийМДОУ "ЦЕНТР РАЗВИТИЯ РЕБЕНКА - ДЕТСКИЙ САД "АНТОШКА"</t>
  </si>
  <si>
    <t>ШекснинскийМДОУ "ЦЕНТР РАЗВИТИЯ РЕБЕНКА - Д/С "ГУСЕЛЬКИ"</t>
  </si>
  <si>
    <t>г.ВологдаМОУ "СОШ № 19"</t>
  </si>
  <si>
    <t>г.ВологдаМБОУ "СРЕДНЯЯ ОБЩЕОБРАЗОВАТЕЛЬНАЯ ШКОЛА №22 ИМ.Ф.Я.ФЕДУЛОВА"</t>
  </si>
  <si>
    <t>г.ВологдаМОУ № 98 "ХРУСТАЛИК"</t>
  </si>
  <si>
    <t>г.ВологдаМБДОУ "ДЕТСКИЙ САД  № 1 "КАРАМЕЛЬ"</t>
  </si>
  <si>
    <t>г.ВологдаМАДОУ "ДЕТСКИЙ САД № 100 "ВЕРБУШКА"</t>
  </si>
  <si>
    <t>г.ВологдаМДОУ № 101 "МАШЕНЬКА"</t>
  </si>
  <si>
    <t>г.ВологдаМДОУ №102</t>
  </si>
  <si>
    <t>г.ВологдаМДОУ "ДЕТСКИЙ САД № 103 "ПОТЕШКА"</t>
  </si>
  <si>
    <t>г.ВологдаМДОУ №104 "АЛЕНЬКИЙ ЦВЕТОЧЕК"</t>
  </si>
  <si>
    <t>г.ВологдаМДОУ №105 "ПОЛЯНКА"</t>
  </si>
  <si>
    <t>г.ВологдаМДОУ № 106 "ЗОЛОТОЙ КЛЮЧИК"</t>
  </si>
  <si>
    <t>г.ВологдаМДОУ "ДЕТСКИЙ САД № 107 "ЛУКОМОРЬЕ"</t>
  </si>
  <si>
    <t>г.ВологдаМБДОУ № 109 "БУКВАРЁНОК"</t>
  </si>
  <si>
    <t>г.ВологдаМДОУ "ДЕТСКИЙ САД № 11 "ДЮЙМОВОЧКА"</t>
  </si>
  <si>
    <t>г.ВологдаМДОУ № 110 "АИСТЕНОК"</t>
  </si>
  <si>
    <t>г.ВологдаМДОУ № 111 "МЕДВЕЖОНОК"</t>
  </si>
  <si>
    <t>г.ВологдаМБДОУ № 112 "ЗОЛОТАЯ РЫБКА"</t>
  </si>
  <si>
    <t>г.ВологдаМБДОУ № 114 "СОЛНЕЧНЫЙ ГОРОД"</t>
  </si>
  <si>
    <t>г.ВологдаМАДОУ № 115 "АКВАРЕЛЬ"</t>
  </si>
  <si>
    <t>г.ВологдаМБДОУ № 116 "ЗДОРОВЯЧОК"</t>
  </si>
  <si>
    <t>г.ВологдаМАДОУ "Детский сад №117 "Капелька"</t>
  </si>
  <si>
    <t>г.ВологдаМАДОУ "Детский сад №118 "Звездочка"</t>
  </si>
  <si>
    <t>г.ВологдаМДОУ № 12 "РОМАШКА"</t>
  </si>
  <si>
    <t>г.ВологдаМДОУ № 15 "ТЕРЕМОК"</t>
  </si>
  <si>
    <t>г.ВологдаМДОУ № 20 "ОДУВАНЧИК"</t>
  </si>
  <si>
    <t>г.ВологдаМДОУ "ДЕТСКИЙ САД № 21"</t>
  </si>
  <si>
    <t>г.ВологдаМАДОУ №22 "ЛАСТОЧКА"</t>
  </si>
  <si>
    <t>г.ВологдаМДОУ "ДЕТСКИЙ САД № 25 "УЛЫБКА"</t>
  </si>
  <si>
    <t>г.ВологдаМДОУ № 26</t>
  </si>
  <si>
    <t>г.ВологдаМДОУ "ДЕТСКИЙ САД № 3 "ВОРОБУШЕК"</t>
  </si>
  <si>
    <t>г.ВологдаМДОУ "ДЕТСКИЙ САД № 31"</t>
  </si>
  <si>
    <t>г.ВологдаМДОУ №32 "РЯБИНКА"</t>
  </si>
  <si>
    <t>г.ВологдаМБДОУ "ДЕТСКИЙ САД № 36 "ВАСИЛЁК"</t>
  </si>
  <si>
    <t>г.ВологдаМДОУ "ДЕТСКИЙ САД № 38 "КРАСНАЯ ШАПОЧКА"</t>
  </si>
  <si>
    <t>г.ВологдаМБДОУ "ДЕТСКИЙ САД № 39 "ЛЕНОК"</t>
  </si>
  <si>
    <t>г.ВологдаМДОУ № 40 "БЕРЁЗКА"</t>
  </si>
  <si>
    <t>г.ВологдаМДОУ № 41 "ВЕТЕРОК"</t>
  </si>
  <si>
    <t>г.ВологдаМДОУ № 43 "РУЧЕЁК"</t>
  </si>
  <si>
    <t>г.ВологдаМДОУ №44 "ФИАЛОЧКА"</t>
  </si>
  <si>
    <t>г.ВологдаМБДОУ "ДЕТСКИЙ САД № 45 "БУРАТИНО"</t>
  </si>
  <si>
    <t>г.ВологдаМДОУ № 46 "ЗОЛОТОЙ ПЕТУШОК"</t>
  </si>
  <si>
    <t>г.ВологдаМДОУ "ДЕТСКИЙ САД № 49"</t>
  </si>
  <si>
    <t>г.ВологдаМДОУ №52 "РОДНИЧОК"</t>
  </si>
  <si>
    <t>г.ВологдаМДОУ №55 "СЕВЕРЯНОЧКА"</t>
  </si>
  <si>
    <t>г.ВологдаМДОУ № 56</t>
  </si>
  <si>
    <t>г.ВологдаМДОУ № 57</t>
  </si>
  <si>
    <t>г.ВологдаМДОУ № 58</t>
  </si>
  <si>
    <t>г.ВологдаМДОУ № 6 "ЧЕБУРАШКА"</t>
  </si>
  <si>
    <t>г.ВологдаМДОУ "ДЕТСКИЙ САД № 60 "РОДНИЧОК"</t>
  </si>
  <si>
    <t>г.ВологдаМДОУ № 62 "РЯБИНУШКА"</t>
  </si>
  <si>
    <t>г.ВологдаМДОУ "ДЕТСКИЙ САД №63 "ЗОЛУШКА"</t>
  </si>
  <si>
    <t>г.ВологдаМДОУ № 65</t>
  </si>
  <si>
    <t>г.ВологдаМДОУ № 66</t>
  </si>
  <si>
    <t>г.ВологдаМДОУ "ДЕТСКИЙ САД № 67 "ЯБЛОНЬКА"</t>
  </si>
  <si>
    <t>г.ВологдаМДОУ "ДЕТСКИЙ САД № 7 "ЯГОДКА"</t>
  </si>
  <si>
    <t>г.ВологдаМДОУ № 70 "КАЛИНКА"</t>
  </si>
  <si>
    <t>г.ВологдаМДОУ "ДЕТСКИЙ САД № 74 "БЕЛОЧКА"</t>
  </si>
  <si>
    <t>г.ВологдаМДОУ "ДЕТСКИЙ САД № 77 "ЗЕМЛЯНИЧКА"</t>
  </si>
  <si>
    <t>г.ВологдаМДОУ "ДЕТСКИЙ САД № 78 "МАСТЕРОК"</t>
  </si>
  <si>
    <t>г.ВологдаМДОУ № 80 "ГНОМИК"</t>
  </si>
  <si>
    <t>г.ВологдаМДОУ № 83 "ВИШЕНКА"</t>
  </si>
  <si>
    <t>г.ВологдаМДОУ № 84 "ТОПОЛЁК"</t>
  </si>
  <si>
    <t>г.ВологдаМДОУ "ДЕТСКИЙ САД № 85 "ПОДСНЕЖНИК"</t>
  </si>
  <si>
    <t>г.ВологдаМДОУ "ДЕТСКИЙ САД №86 "ЛАДУШКИ"</t>
  </si>
  <si>
    <t>г.ВологдаМДОУ № 88 "ИСКОРКА"</t>
  </si>
  <si>
    <t>г.ВологдаМДОУ № 89</t>
  </si>
  <si>
    <t>г.ВологдаМДОУ № 90 "ЗОЛОТОЙ КЛЮЧИК"</t>
  </si>
  <si>
    <t>г.ВологдаМДОУ № 91 "РОСИНКА"</t>
  </si>
  <si>
    <t>г.ВологдаМДОУ "ДЕТСКИЙ САД № 92 "ИВУШКА"</t>
  </si>
  <si>
    <t>г.ВологдаМДОУ № 94 "ЁЛОЧКА"</t>
  </si>
  <si>
    <t>г.ВологдаМДОУ "ДЕТСКИЙ САД № 95 "СКАЗКА"</t>
  </si>
  <si>
    <t>г.ВологдаМДОУ № 96 "СОЛОВУШКА"</t>
  </si>
  <si>
    <t>г.ВологдаМАДОУ "ДЕТСКИЙ САД №108 "ГНЕЗДЫШКО"</t>
  </si>
  <si>
    <t>г.ВологдаМДОУ № 27 "АНТОШКА"</t>
  </si>
  <si>
    <t>г.ВологдаМДОУ № 30</t>
  </si>
  <si>
    <t>г.ВологдаМДОУ  "ЦЕНТР РАЗВИТИЯ РЕБЕНКА - ДЕТСКИЙ САД № 33 "КОЛОСОК"</t>
  </si>
  <si>
    <t>г.ВологдаМДОУ № 51 "БЕЛОСНЕЖКА"</t>
  </si>
  <si>
    <t>г.ВологдаМДОУ "ЦРР-ДЕТСКИЙ САД № 73 "СВЕТЛАНА"</t>
  </si>
  <si>
    <t>г.ВологдаМДОУ № 79 "ЛУЧИК"</t>
  </si>
  <si>
    <t>г.ВологдаМДОУ № 99 "ПОЧЕМУЧКА"</t>
  </si>
  <si>
    <t>г.ВологдаЧУДО "ДЕТСКИЙ САД "МАЛЫШ"</t>
  </si>
  <si>
    <t>г.ВологдаЧДОУ "ДЕТСКИЙ САД "РОСТ-ПЛЮС"</t>
  </si>
  <si>
    <t>г.ВологдаЧДОО "СЕНСОРИКА"</t>
  </si>
  <si>
    <t>г.ВологдаЧДОУ «ДЕТСКИЙ САД «ТРАЕКТОРИЯ РАЗВИТИЯ»</t>
  </si>
  <si>
    <t>г.ВологдаДЕТСКИЙ САД № 79 ОАО "РЖД"</t>
  </si>
  <si>
    <t>г.ЧереповецМАОУ "ОБРАЗОВАТЕЛЬНЫЙ ЦЕНТР № 11"</t>
  </si>
  <si>
    <t>г.ЧереповецМАОУ "ОБРАЗОВАТЕЛЬНЫЙ ЦЕНТР № 36"</t>
  </si>
  <si>
    <t>г.ЧереповецМАОУ "ЦЕНТР ОБРАЗОВАНИЯ № 12"</t>
  </si>
  <si>
    <t>г.ЧереповецМАОУ "ЦЕНТР ОБРАЗОВАНИЯ № 29"</t>
  </si>
  <si>
    <t>г.ЧереповецМАОУ "ЦЕНТР ОБРАЗОВАНИЯ № 32"</t>
  </si>
  <si>
    <t>г.ЧереповецМАОУ "ЦЕНТР ОБРАЗОВАНИЯ № 44"</t>
  </si>
  <si>
    <t>МАДОУ "ДЕТСКИЙ САД № 1"</t>
  </si>
  <si>
    <t>г.ЧереповецМАДОУ "ДЕТСКИЙ САД № 1"</t>
  </si>
  <si>
    <t>г.ЧереповецМАДОУ "ДЕТСКИЙ САД № 10"</t>
  </si>
  <si>
    <t>МАДОУ "ДЕТСКИЙ САД № 102"</t>
  </si>
  <si>
    <t>г.ЧереповецМАДОУ "ДЕТСКИЙ САД № 102"</t>
  </si>
  <si>
    <t>МАДОУ "ДЕТСКИЙ САД № 103"</t>
  </si>
  <si>
    <t>г.ЧереповецМАДОУ "ДЕТСКИЙ САД № 103"</t>
  </si>
  <si>
    <t>г.ЧереповецМАДОУ "ДЕТСКИЙ САД № 104"</t>
  </si>
  <si>
    <t>г.ЧереповецМАДОУ "ДЕТСКИЙ САД № 106"</t>
  </si>
  <si>
    <t>МАДОУ "ДЕТСКИЙ САД № 107"</t>
  </si>
  <si>
    <t>г.ЧереповецМАДОУ "ДЕТСКИЙ САД № 107"</t>
  </si>
  <si>
    <t>г.ЧереповецМАДОУ "ДЕТСКИЙ САД № 109"</t>
  </si>
  <si>
    <t>г.ЧереповецМАДОУ "ДЕТСКИЙ САД № 110"</t>
  </si>
  <si>
    <t>г.ЧереповецМАДОУ "ДЕТСКИЙ САД  № 111"</t>
  </si>
  <si>
    <t>г.ЧереповецМАДОУ "ДЕТСКИЙ САД № 112"</t>
  </si>
  <si>
    <t>МАДОУ "ДЕТСКИЙ САД № 113"</t>
  </si>
  <si>
    <t>г.ЧереповецМАДОУ "ДЕТСКИЙ САД № 113"</t>
  </si>
  <si>
    <t>г.ЧереповецМАДОУ "ДЕТСКИЙ САД № 114"</t>
  </si>
  <si>
    <t>г.ЧереповецМАДОУ "ДЕТСКИЙ САД № 115"</t>
  </si>
  <si>
    <t>г.ЧереповецМАДОУ "ДЕТСКИЙ САД № 116"</t>
  </si>
  <si>
    <t>МАДОУ "ДЕТСКИЙ САД № 118"</t>
  </si>
  <si>
    <t>г.ЧереповецМАДОУ "ДЕТСКИЙ САД № 118"</t>
  </si>
  <si>
    <t>г.ЧереповецМАДОУ "ДЕТСКИЙ САД № 119"</t>
  </si>
  <si>
    <t>МАДОУ "ДЕТСКИЙ САД № 12"</t>
  </si>
  <si>
    <t>г.ЧереповецМАДОУ "ДЕТСКИЙ САД № 12"</t>
  </si>
  <si>
    <t>г.ЧереповецМАДОУ "ДЕТСКИЙ САД № 121"</t>
  </si>
  <si>
    <t>МАДОУ "ДЕТСКИЙ САД № 122"</t>
  </si>
  <si>
    <t>г.ЧереповецМАДОУ "ДЕТСКИЙ САД № 122"</t>
  </si>
  <si>
    <t>МАДОУ "ДЕТСКИЙ САД № 123"</t>
  </si>
  <si>
    <t>г.ЧереповецМАДОУ "ДЕТСКИЙ САД № 123"</t>
  </si>
  <si>
    <t>г.ЧереповецМАДОУ "ДЕТСКИЙ САД № 124"</t>
  </si>
  <si>
    <t>г.ЧереповецМАДОУ "ДЕТСКИЙ САД № 125"</t>
  </si>
  <si>
    <t>МАДОУ "ДЕТСКИЙ САД № 126"</t>
  </si>
  <si>
    <t>г.ЧереповецМАДОУ "ДЕТСКИЙ САД № 126"</t>
  </si>
  <si>
    <t>г.ЧереповецМАДОУ "ДЕТСКИЙ САД № 127"</t>
  </si>
  <si>
    <t>МАДОУ "ДЕТСКИЙ САД № 128"</t>
  </si>
  <si>
    <t>г.ЧереповецМАДОУ "ДЕТСКИЙ САД № 128"</t>
  </si>
  <si>
    <t>г.ЧереповецМАДОУ "ДЕТСКИЙ САД № 129"</t>
  </si>
  <si>
    <t>г.ЧереповецМАДОУ "ДЕТСКИЙ САД № 13"</t>
  </si>
  <si>
    <t>г.ЧереповецМАДОУ "ДЕТСКИЙ САД № 130"</t>
  </si>
  <si>
    <t>г.ЧереповецМАДОУ "ДЕТСКИЙ САД № 131"</t>
  </si>
  <si>
    <t>г.ЧереповецМАДОУ "ДЕТСКИЙ САД № 132"</t>
  </si>
  <si>
    <t>г.ЧереповецМАДОУ "ДЕТСКИЙ САД № 15"</t>
  </si>
  <si>
    <t>МАДОУ "ДЕТСКИЙ САД № 16"</t>
  </si>
  <si>
    <t>г.ЧереповецМАДОУ "ДЕТСКИЙ САД № 16"</t>
  </si>
  <si>
    <t>г.ЧереповецМАДОУ "ДЕТСКИЙ САД № 17"</t>
  </si>
  <si>
    <t>г.ЧереповецМАДОУ "ДЕТСКИЙ САД № 19"</t>
  </si>
  <si>
    <t>МАДОУ "ДЕТСКИЙ САД № 21"</t>
  </si>
  <si>
    <t>г.ЧереповецМАДОУ "ДЕТСКИЙ САД № 21"</t>
  </si>
  <si>
    <t>г.ЧереповецМАДОУ "ДЕТСКИЙ САД № 23"</t>
  </si>
  <si>
    <t>МАДОУ "ДЕТСКИЙ САД № 24"</t>
  </si>
  <si>
    <t>г.ЧереповецМАДОУ "ДЕТСКИЙ САД № 24"</t>
  </si>
  <si>
    <t>г.ЧереповецМАДОУ "ДЕТСКИЙ САД № 26"</t>
  </si>
  <si>
    <t>МАДОУ "ДЕТСКИЙ САД № 29"</t>
  </si>
  <si>
    <t>г.ЧереповецМАДОУ "ДЕТСКИЙ САД № 29"</t>
  </si>
  <si>
    <t>МАДОУ "ДЕТСКИЙ САД № 3"</t>
  </si>
  <si>
    <t>г.ЧереповецМАДОУ "ДЕТСКИЙ САД № 3"</t>
  </si>
  <si>
    <t>г.ЧереповецМАДОУ "ДЕТСКИЙ САД № 30"</t>
  </si>
  <si>
    <t>г.ЧереповецМАДОУ "ДЕТСКИЙ САД № 33"</t>
  </si>
  <si>
    <t>г.ЧереповецМАДОУ "ДЕТСКИЙ САД № 36"</t>
  </si>
  <si>
    <t>г.ЧереповецМАДОУ "ДЕТСКИЙ САД № 37"</t>
  </si>
  <si>
    <t>г.ЧереповецМАДОУ "ДЕТСКИЙ САД № 38"</t>
  </si>
  <si>
    <t>МАДОУ "ДЕТСКИЙ САД № 39"</t>
  </si>
  <si>
    <t>г.ЧереповецМАДОУ "ДЕТСКИЙ САД № 39"</t>
  </si>
  <si>
    <t>162626, ВОЛОГОДСКАЯ ОБЛАСТЬ, ЧЕРЕПОВЕЦ Г, ЛЕНИНГРАДСКАЯ УЛ, 42</t>
  </si>
  <si>
    <t>г.ЧереповецМАДОУ "ДЕТСКИЙ САД № 4"</t>
  </si>
  <si>
    <t>г.ЧереповецМАДОУ "ДЕТСКИЙ САД № 46"</t>
  </si>
  <si>
    <t>г.ЧереповецМАДОУ "ДЕТСКИЙ САД № 5"</t>
  </si>
  <si>
    <t>МАДОУ "ДЕТСКИЙ САД № 55"</t>
  </si>
  <si>
    <t>г.ЧереповецМАДОУ "ДЕТСКИЙ САД № 55"</t>
  </si>
  <si>
    <t>МАДОУ "ДЕТСКИЙ САД № 59"</t>
  </si>
  <si>
    <t>г.ЧереповецМАДОУ "ДЕТСКИЙ САД № 59"</t>
  </si>
  <si>
    <t>МАДОУ "ДЕТСКИЙ САД № 6"</t>
  </si>
  <si>
    <t>г.ЧереповецМАДОУ "ДЕТСКИЙ САД № 6"</t>
  </si>
  <si>
    <t>г.ЧереповецМАДОУ "ДЕТСКИЙ САД № 60"</t>
  </si>
  <si>
    <t>МАДОУ "ДЕТСКИЙ САД № 62"</t>
  </si>
  <si>
    <t>г.ЧереповецМАДОУ "ДЕТСКИЙ САД № 62"</t>
  </si>
  <si>
    <t>г.ЧереповецМАДОУ "ДЕТСКИЙ САД № 63"</t>
  </si>
  <si>
    <t>МАДОУ "ДЕТСКИЙ САД № 64"</t>
  </si>
  <si>
    <t>г.ЧереповецМАДОУ "ДЕТСКИЙ САД № 64"</t>
  </si>
  <si>
    <t>г.ЧереповецМАДОУ "ДЕТСКИЙ САД № 65"</t>
  </si>
  <si>
    <t>МАДОУ "ДЕТСКИЙ САД № 71"</t>
  </si>
  <si>
    <t>г.ЧереповецМАДОУ "ДЕТСКИЙ САД № 71"</t>
  </si>
  <si>
    <t>МАДОУ "ДЕТСКИЙ САД № 72"</t>
  </si>
  <si>
    <t>г.ЧереповецМАДОУ "ДЕТСКИЙ САД № 72"</t>
  </si>
  <si>
    <t>МАДОУ "ДЕТСКИЙ САД № 75"</t>
  </si>
  <si>
    <t>г.ЧереповецМАДОУ "ДЕТСКИЙ САД № 75"</t>
  </si>
  <si>
    <t>МАДОУ "ДЕТСКИЙ САД № 76"</t>
  </si>
  <si>
    <t>г.ЧереповецМАДОУ "ДЕТСКИЙ САД № 76"</t>
  </si>
  <si>
    <t>г.ЧереповецМАДОУ "ДЕТСКИЙ САД № 77"</t>
  </si>
  <si>
    <t>г.ЧереповецМАДОУ "ДЕТСКИЙ САД № 78"</t>
  </si>
  <si>
    <t>г.ЧереповецМАДОУ "ДЕТСКИЙ САД № 8"</t>
  </si>
  <si>
    <t>МАДОУ "ДЕТСКИЙ САД № 80"</t>
  </si>
  <si>
    <t>г.ЧереповецМАДОУ "ДЕТСКИЙ САД № 80"</t>
  </si>
  <si>
    <t>МАДОУ "ДЕТСКИЙ САД № 81"</t>
  </si>
  <si>
    <t>г.ЧереповецМАДОУ "ДЕТСКИЙ САД № 81"</t>
  </si>
  <si>
    <t>г.ЧереповецМАДОУ "ДЕТСКИЙ САД № 83"</t>
  </si>
  <si>
    <t>МАДОУ "ДЕТСКИЙ САД № 85"</t>
  </si>
  <si>
    <t>г.ЧереповецМАДОУ "ДЕТСКИЙ САД № 85"</t>
  </si>
  <si>
    <t>МАДОУ "ДЕТСКИЙ САД № 86"</t>
  </si>
  <si>
    <t>г.ЧереповецМАДОУ "ДЕТСКИЙ САД № 86"</t>
  </si>
  <si>
    <t>г.ЧереповецМАДОУ "ДЕТСКИЙ САД № 9"</t>
  </si>
  <si>
    <t>МАДОУ "ДЕТСКИЙ САД № 90"</t>
  </si>
  <si>
    <t>г.ЧереповецМАДОУ "ДЕТСКИЙ САД № 90"</t>
  </si>
  <si>
    <t>МАДОУ "ДЕТСКИЙ САД № 92"</t>
  </si>
  <si>
    <t>г.ЧереповецМАДОУ "ДЕТСКИЙ САД № 92"</t>
  </si>
  <si>
    <t>МАДОУ  "ДЕТСКИЙ САД № 93"</t>
  </si>
  <si>
    <t>г.ЧереповецМАДОУ  "ДЕТСКИЙ САД № 93"</t>
  </si>
  <si>
    <t>г.ЧереповецМАДОУ "ДЕТСКИЙ САД № 98"</t>
  </si>
  <si>
    <t>г.ЧереповецЧДОУ "ДЕТСКИЙ САД  "БАКУША"</t>
  </si>
  <si>
    <t>г.ЧереповецЧНДОУ "ДЕТСКИЙ САД "РАДУГА ДЕТСТВА"</t>
  </si>
  <si>
    <t>Внимание!!! Ваша организация не заполняет этот раздел!!!</t>
  </si>
  <si>
    <t>Раздел 1 графа 03 Стр. 105= "1" или "2" только если Раздел 1 графа 03  стр. 101 = "5" (дошкольная образовательная организация)</t>
  </si>
  <si>
    <t>26</t>
  </si>
  <si>
    <t>33</t>
  </si>
  <si>
    <t>39</t>
  </si>
  <si>
    <t>55</t>
  </si>
  <si>
    <t>56</t>
  </si>
  <si>
    <t>61</t>
  </si>
  <si>
    <t>68</t>
  </si>
  <si>
    <t>75</t>
  </si>
  <si>
    <t>78</t>
  </si>
  <si>
    <t>85</t>
  </si>
  <si>
    <t>86</t>
  </si>
  <si>
    <t>Карельский</t>
  </si>
  <si>
    <t>96</t>
  </si>
  <si>
    <t>97</t>
  </si>
  <si>
    <t>99</t>
  </si>
  <si>
    <t>Мокшанский</t>
  </si>
  <si>
    <t>Эрзянский</t>
  </si>
  <si>
    <t>Другие</t>
  </si>
  <si>
    <t>Руководитель (ФИО)</t>
  </si>
  <si>
    <t>Раздел 17 строка 1704 графа 03 &lt; Раздел 17 строка 1703 графа 03</t>
  </si>
  <si>
    <t>Раздел 17 строка 1704 графа 04 &lt; Раздел 17 строка 1703 графа 04</t>
  </si>
  <si>
    <t>Раздел 17 строка 1704 графа 05 &lt; Раздел 17 строка 1703 графа 05</t>
  </si>
  <si>
    <t>Раздел 17 строка 1704 графа 06 &lt; Раздел 17 строка 1703 графа 06</t>
  </si>
  <si>
    <t>Раздел 17 строка 1704 графа 07 &lt; Раздел 17 строка 1703 графа 07</t>
  </si>
  <si>
    <t>Раздел 17 строка 1704 графа 08 &lt; Раздел 17 строка 1703 графа 08</t>
  </si>
  <si>
    <t>заведующий</t>
  </si>
  <si>
    <t>Ардынская О.Н.</t>
  </si>
  <si>
    <t>8(81756)22440</t>
  </si>
  <si>
    <t>oardynskaya@mail.ru</t>
  </si>
</sst>
</file>

<file path=xl/styles.xml><?xml version="1.0" encoding="utf-8"?>
<styleSheet xmlns="http://schemas.openxmlformats.org/spreadsheetml/2006/main">
  <numFmts count="2">
    <numFmt numFmtId="164" formatCode="0.0"/>
    <numFmt numFmtId="165" formatCode="00"/>
  </numFmts>
  <fonts count="52">
    <font>
      <sz val="10"/>
      <name val="Arial"/>
      <family val="2"/>
    </font>
    <font>
      <sz val="11"/>
      <color indexed="8"/>
      <name val="Calibri"/>
      <family val="2"/>
      <charset val="204"/>
    </font>
    <font>
      <b/>
      <sz val="16"/>
      <color indexed="8"/>
      <name val="Times New Roman"/>
      <family val="2"/>
    </font>
    <font>
      <sz val="11"/>
      <color indexed="8"/>
      <name val="Calibri"/>
      <family val="2"/>
    </font>
    <font>
      <sz val="10"/>
      <color indexed="8"/>
      <name val="Times New Roman"/>
      <family val="2"/>
    </font>
    <font>
      <b/>
      <sz val="10"/>
      <color indexed="8"/>
      <name val="Times New Roman"/>
      <family val="2"/>
    </font>
    <font>
      <b/>
      <sz val="11"/>
      <color indexed="8"/>
      <name val="Calibri"/>
      <family val="2"/>
    </font>
    <font>
      <b/>
      <sz val="14"/>
      <color indexed="8"/>
      <name val="Calibri"/>
      <family val="2"/>
      <charset val="204"/>
    </font>
    <font>
      <b/>
      <sz val="11"/>
      <color indexed="8"/>
      <name val="Calibri"/>
      <family val="2"/>
      <charset val="204"/>
    </font>
    <font>
      <b/>
      <sz val="10"/>
      <name val="Times New Roman"/>
      <family val="1"/>
      <charset val="204"/>
    </font>
    <font>
      <sz val="10"/>
      <name val="Times New Roman"/>
      <family val="1"/>
      <charset val="204"/>
    </font>
    <font>
      <sz val="10"/>
      <color indexed="8"/>
      <name val="Times New Roman"/>
      <family val="1"/>
      <charset val="204"/>
    </font>
    <font>
      <sz val="10"/>
      <name val="Arial"/>
      <family val="2"/>
    </font>
    <font>
      <sz val="10"/>
      <name val="Arial Cyr"/>
      <charset val="204"/>
    </font>
    <font>
      <sz val="8"/>
      <name val="Times New Roman"/>
      <family val="1"/>
      <charset val="204"/>
    </font>
    <font>
      <b/>
      <sz val="12"/>
      <name val="Times New Roman"/>
      <family val="1"/>
      <charset val="204"/>
    </font>
    <font>
      <sz val="12"/>
      <name val="Times New Roman"/>
      <family val="1"/>
      <charset val="204"/>
    </font>
    <font>
      <sz val="11"/>
      <name val="Times New Roman"/>
      <family val="1"/>
      <charset val="204"/>
    </font>
    <font>
      <sz val="10"/>
      <name val="MS Sans Serif"/>
      <family val="2"/>
      <charset val="204"/>
    </font>
    <font>
      <sz val="24"/>
      <color indexed="62"/>
      <name val="Times New Roman"/>
      <family val="1"/>
      <charset val="204"/>
    </font>
    <font>
      <b/>
      <sz val="14"/>
      <color indexed="8"/>
      <name val="Calibri"/>
      <family val="2"/>
    </font>
    <font>
      <sz val="14"/>
      <color indexed="8"/>
      <name val="Calibri"/>
      <family val="2"/>
    </font>
    <font>
      <sz val="11"/>
      <name val="Calibri"/>
      <family val="2"/>
      <charset val="204"/>
    </font>
    <font>
      <sz val="14"/>
      <color indexed="8"/>
      <name val="Calibri"/>
      <family val="2"/>
      <charset val="204"/>
    </font>
    <font>
      <sz val="10"/>
      <name val="Calibri"/>
      <family val="2"/>
      <charset val="204"/>
    </font>
    <font>
      <b/>
      <sz val="11"/>
      <name val="Calibri"/>
      <family val="2"/>
      <charset val="204"/>
    </font>
    <font>
      <b/>
      <sz val="10"/>
      <name val="Arial"/>
      <family val="2"/>
      <charset val="204"/>
    </font>
    <font>
      <sz val="10"/>
      <color indexed="8"/>
      <name val="Calibri"/>
      <family val="2"/>
      <charset val="204"/>
    </font>
    <font>
      <b/>
      <sz val="10"/>
      <color indexed="8"/>
      <name val="Calibri"/>
      <family val="2"/>
      <charset val="204"/>
    </font>
    <font>
      <b/>
      <u/>
      <sz val="10"/>
      <color indexed="8"/>
      <name val="Calibri"/>
      <family val="2"/>
      <charset val="204"/>
    </font>
    <font>
      <b/>
      <sz val="14"/>
      <color indexed="8"/>
      <name val="Times New Roman"/>
      <family val="1"/>
      <charset val="204"/>
    </font>
    <font>
      <b/>
      <sz val="10"/>
      <color indexed="8"/>
      <name val="Times New Roman"/>
      <family val="1"/>
      <charset val="204"/>
    </font>
    <font>
      <sz val="14"/>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u/>
      <sz val="12"/>
      <color indexed="8"/>
      <name val="Times New Roman"/>
      <family val="1"/>
      <charset val="204"/>
    </font>
    <font>
      <sz val="14"/>
      <name val="Times New Roman"/>
      <family val="1"/>
      <charset val="204"/>
    </font>
    <font>
      <b/>
      <u/>
      <sz val="14"/>
      <color indexed="8"/>
      <name val="Times New Roman"/>
      <family val="1"/>
      <charset val="204"/>
    </font>
    <font>
      <b/>
      <u/>
      <sz val="16"/>
      <color indexed="8"/>
      <name val="Times New Roman"/>
      <family val="1"/>
      <charset val="204"/>
    </font>
    <font>
      <sz val="11"/>
      <color theme="1"/>
      <name val="Calibri"/>
      <family val="2"/>
      <charset val="204"/>
      <scheme val="minor"/>
    </font>
    <font>
      <sz val="11"/>
      <color theme="0"/>
      <name val="Calibri"/>
      <family val="2"/>
      <charset val="204"/>
      <scheme val="minor"/>
    </font>
    <font>
      <b/>
      <sz val="12"/>
      <color theme="0"/>
      <name val="Arial"/>
      <family val="2"/>
      <charset val="204"/>
    </font>
    <font>
      <sz val="10"/>
      <color theme="0"/>
      <name val="Arial"/>
      <family val="2"/>
    </font>
    <font>
      <sz val="10"/>
      <color theme="0"/>
      <name val="Calibri"/>
      <family val="2"/>
      <charset val="204"/>
    </font>
    <font>
      <sz val="11"/>
      <name val="Calibri"/>
      <family val="2"/>
      <charset val="204"/>
      <scheme val="minor"/>
    </font>
    <font>
      <sz val="11"/>
      <color theme="0"/>
      <name val="Calibri"/>
      <family val="2"/>
      <charset val="204"/>
    </font>
    <font>
      <b/>
      <sz val="11"/>
      <color theme="0"/>
      <name val="Calibri"/>
      <family val="2"/>
      <charset val="204"/>
    </font>
    <font>
      <sz val="10"/>
      <color theme="0"/>
      <name val="Times New Roman"/>
      <family val="1"/>
      <charset val="204"/>
    </font>
    <font>
      <b/>
      <sz val="10"/>
      <color theme="0"/>
      <name val="Times New Roman"/>
      <family val="1"/>
      <charset val="204"/>
    </font>
    <font>
      <b/>
      <sz val="14"/>
      <color theme="0"/>
      <name val="Times New Roman"/>
      <family val="1"/>
      <charset val="204"/>
    </font>
    <font>
      <sz val="10"/>
      <name val="Arial"/>
      <family val="2"/>
      <charset val="204"/>
    </font>
  </fonts>
  <fills count="7">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indexed="44"/>
        <bgColor indexed="64"/>
      </patternFill>
    </fill>
    <fill>
      <patternFill patternType="solid">
        <fgColor theme="0"/>
        <bgColor indexed="64"/>
      </patternFill>
    </fill>
    <fill>
      <patternFill patternType="solid">
        <fgColor theme="0" tint="-0.249977111117893"/>
        <bgColor indexed="64"/>
      </patternFill>
    </fill>
  </fills>
  <borders count="49">
    <border>
      <left/>
      <right/>
      <top/>
      <bottom/>
      <diagonal/>
    </border>
    <border>
      <left style="medium">
        <color indexed="64"/>
      </left>
      <right/>
      <top/>
      <bottom/>
      <diagonal/>
    </border>
    <border>
      <left/>
      <right/>
      <top style="medium">
        <color indexed="64"/>
      </top>
      <bottom style="medium">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style="thin">
        <color theme="0" tint="-4.9989318521683403E-2"/>
      </right>
      <top style="thin">
        <color theme="0" tint="-4.9989318521683403E-2"/>
      </top>
      <bottom style="thin">
        <color theme="0" tint="-4.9989318521683403E-2"/>
      </bottom>
      <diagonal/>
    </border>
    <border>
      <left/>
      <right style="thin">
        <color theme="0" tint="-4.9989318521683403E-2"/>
      </right>
      <top/>
      <bottom style="thin">
        <color theme="0" tint="-4.9989318521683403E-2"/>
      </bottom>
      <diagonal/>
    </border>
    <border>
      <left/>
      <right style="thin">
        <color theme="0" tint="-4.9989318521683403E-2"/>
      </right>
      <top style="thin">
        <color theme="0" tint="-4.9989318521683403E-2"/>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top style="thin">
        <color theme="0" tint="-4.9989318521683403E-2"/>
      </top>
      <bottom style="thin">
        <color theme="0" tint="-4.9989318521683403E-2"/>
      </bottom>
      <diagonal/>
    </border>
    <border>
      <left/>
      <right/>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right/>
      <top style="thin">
        <color theme="0" tint="-4.9989318521683403E-2"/>
      </top>
      <bottom/>
      <diagonal/>
    </border>
    <border>
      <left style="thin">
        <color theme="0" tint="-4.9989318521683403E-2"/>
      </left>
      <right style="thin">
        <color theme="0" tint="-4.9989318521683403E-2"/>
      </right>
      <top/>
      <bottom/>
      <diagonal/>
    </border>
    <border>
      <left/>
      <right style="thin">
        <color theme="0" tint="-4.9989318521683403E-2"/>
      </right>
      <top/>
      <bottom/>
      <diagonal/>
    </border>
  </borders>
  <cellStyleXfs count="5">
    <xf numFmtId="0" fontId="0" fillId="0" borderId="0">
      <alignment vertical="center"/>
    </xf>
    <xf numFmtId="0" fontId="12" fillId="0" borderId="0">
      <alignment vertical="center"/>
    </xf>
    <xf numFmtId="0" fontId="13" fillId="0" borderId="0"/>
    <xf numFmtId="0" fontId="18" fillId="0" borderId="0"/>
    <xf numFmtId="0" fontId="40" fillId="0" borderId="0"/>
  </cellStyleXfs>
  <cellXfs count="527">
    <xf numFmtId="0" fontId="0" fillId="0" borderId="0" xfId="0">
      <alignment vertical="center"/>
    </xf>
    <xf numFmtId="0" fontId="3" fillId="0" borderId="1" xfId="0" applyNumberFormat="1" applyFont="1" applyFill="1" applyBorder="1" applyAlignment="1" applyProtection="1"/>
    <xf numFmtId="0" fontId="3" fillId="0" borderId="2" xfId="0" applyNumberFormat="1" applyFont="1" applyFill="1" applyBorder="1" applyAlignment="1" applyProtection="1"/>
    <xf numFmtId="0" fontId="3" fillId="0" borderId="0" xfId="0" applyNumberFormat="1" applyFont="1" applyFill="1" applyBorder="1" applyAlignment="1" applyProtection="1"/>
    <xf numFmtId="0" fontId="4" fillId="0" borderId="3"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xf numFmtId="0" fontId="5" fillId="2" borderId="6"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3" fillId="0" borderId="7" xfId="0" applyNumberFormat="1" applyFont="1" applyFill="1" applyBorder="1" applyAlignment="1" applyProtection="1"/>
    <xf numFmtId="0" fontId="4" fillId="0" borderId="8" xfId="0" applyNumberFormat="1" applyFont="1" applyFill="1" applyBorder="1" applyAlignment="1" applyProtection="1">
      <alignment horizontal="center" vertical="center"/>
    </xf>
    <xf numFmtId="0" fontId="4" fillId="0" borderId="9" xfId="0" applyNumberFormat="1" applyFont="1" applyFill="1" applyBorder="1" applyAlignment="1" applyProtection="1">
      <alignment horizontal="center" vertical="center"/>
    </xf>
    <xf numFmtId="0" fontId="4" fillId="0" borderId="10"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xf numFmtId="0" fontId="4" fillId="0" borderId="11" xfId="0" applyNumberFormat="1" applyFont="1" applyFill="1" applyBorder="1" applyAlignment="1" applyProtection="1">
      <alignment horizontal="center"/>
    </xf>
    <xf numFmtId="0" fontId="4" fillId="0" borderId="6" xfId="0" applyNumberFormat="1" applyFont="1" applyFill="1" applyBorder="1" applyAlignment="1" applyProtection="1">
      <alignment horizontal="center"/>
    </xf>
    <xf numFmtId="0" fontId="3" fillId="0" borderId="3" xfId="0" applyNumberFormat="1" applyFont="1" applyFill="1" applyBorder="1" applyAlignment="1" applyProtection="1"/>
    <xf numFmtId="0" fontId="6" fillId="2" borderId="12"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wrapText="1"/>
    </xf>
    <xf numFmtId="0" fontId="4" fillId="0" borderId="0" xfId="0" applyNumberFormat="1" applyFont="1" applyFill="1" applyBorder="1" applyAlignment="1" applyProtection="1">
      <alignment horizontal="center" vertical="top" wrapText="1"/>
    </xf>
    <xf numFmtId="0" fontId="4" fillId="0" borderId="13"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center" vertical="top"/>
    </xf>
    <xf numFmtId="0" fontId="4" fillId="0" borderId="13" xfId="0" applyNumberFormat="1" applyFont="1" applyFill="1" applyBorder="1" applyAlignment="1" applyProtection="1">
      <alignment horizontal="center" vertical="top" wrapText="1"/>
    </xf>
    <xf numFmtId="0" fontId="4" fillId="0" borderId="14" xfId="0" applyNumberFormat="1" applyFont="1" applyFill="1" applyBorder="1" applyAlignment="1" applyProtection="1"/>
    <xf numFmtId="0" fontId="4" fillId="3" borderId="6" xfId="0" applyNumberFormat="1" applyFont="1" applyFill="1" applyBorder="1" applyAlignment="1" applyProtection="1">
      <alignment horizontal="center"/>
      <protection locked="0"/>
    </xf>
    <xf numFmtId="0" fontId="3" fillId="3" borderId="12" xfId="0" applyNumberFormat="1" applyFont="1" applyFill="1" applyBorder="1" applyAlignment="1" applyProtection="1">
      <alignment wrapText="1"/>
      <protection locked="0"/>
    </xf>
    <xf numFmtId="0" fontId="4" fillId="3" borderId="15" xfId="0" applyNumberFormat="1" applyFont="1" applyFill="1" applyBorder="1" applyAlignment="1" applyProtection="1">
      <alignment horizontal="center"/>
      <protection locked="0"/>
    </xf>
    <xf numFmtId="0" fontId="3" fillId="3" borderId="15" xfId="0" applyNumberFormat="1" applyFont="1" applyFill="1" applyBorder="1" applyAlignment="1" applyProtection="1">
      <protection locked="0"/>
    </xf>
    <xf numFmtId="0" fontId="3" fillId="0" borderId="12" xfId="0" applyNumberFormat="1" applyFont="1" applyFill="1" applyBorder="1" applyAlignment="1" applyProtection="1">
      <alignment horizontal="left" wrapText="1" indent="1"/>
    </xf>
    <xf numFmtId="0" fontId="3" fillId="0" borderId="12" xfId="0" applyNumberFormat="1" applyFont="1" applyFill="1" applyBorder="1" applyAlignment="1" applyProtection="1">
      <alignment horizontal="left" wrapText="1" indent="2"/>
    </xf>
    <xf numFmtId="0" fontId="9" fillId="2" borderId="0" xfId="0" applyFont="1" applyFill="1" applyAlignment="1" applyProtection="1">
      <protection hidden="1"/>
    </xf>
    <xf numFmtId="0" fontId="10" fillId="4" borderId="0" xfId="0" applyFont="1" applyFill="1" applyAlignment="1"/>
    <xf numFmtId="0" fontId="10" fillId="0" borderId="0" xfId="0" applyFont="1" applyAlignment="1"/>
    <xf numFmtId="0" fontId="11" fillId="0" borderId="0" xfId="0" applyNumberFormat="1" applyFont="1" applyFill="1" applyBorder="1" applyAlignment="1" applyProtection="1">
      <alignment horizontal="center" vertical="top"/>
    </xf>
    <xf numFmtId="0" fontId="10" fillId="0" borderId="0" xfId="2" applyFont="1"/>
    <xf numFmtId="0" fontId="10" fillId="0" borderId="0" xfId="2" applyFont="1" applyAlignment="1">
      <alignment horizontal="right"/>
    </xf>
    <xf numFmtId="0" fontId="10" fillId="0" borderId="0" xfId="2" applyFont="1" applyFill="1"/>
    <xf numFmtId="0" fontId="10" fillId="0" borderId="0" xfId="2" applyFont="1" applyBorder="1" applyAlignment="1">
      <alignment horizontal="center" vertical="center" wrapText="1"/>
    </xf>
    <xf numFmtId="0" fontId="10" fillId="2" borderId="16" xfId="2" applyFont="1" applyFill="1" applyBorder="1"/>
    <xf numFmtId="0" fontId="10" fillId="2" borderId="17" xfId="2" applyFont="1" applyFill="1" applyBorder="1" applyAlignment="1">
      <alignment horizontal="center" vertical="center" wrapText="1"/>
    </xf>
    <xf numFmtId="0" fontId="10" fillId="0" borderId="0" xfId="2" applyFont="1" applyBorder="1"/>
    <xf numFmtId="0" fontId="10" fillId="0" borderId="4" xfId="2" applyFont="1" applyBorder="1"/>
    <xf numFmtId="0" fontId="10" fillId="2" borderId="1" xfId="2" applyFont="1" applyFill="1" applyBorder="1" applyAlignment="1">
      <alignment horizontal="center"/>
    </xf>
    <xf numFmtId="0" fontId="10" fillId="2" borderId="0" xfId="2" applyFont="1" applyFill="1" applyBorder="1" applyAlignment="1">
      <alignment horizontal="center"/>
    </xf>
    <xf numFmtId="0" fontId="10" fillId="2" borderId="4" xfId="2" applyFont="1" applyFill="1" applyBorder="1" applyAlignment="1">
      <alignment horizontal="center"/>
    </xf>
    <xf numFmtId="0" fontId="14" fillId="0" borderId="0" xfId="2" applyFont="1"/>
    <xf numFmtId="0" fontId="14" fillId="2" borderId="18" xfId="2" applyFont="1" applyFill="1" applyBorder="1"/>
    <xf numFmtId="0" fontId="14" fillId="2" borderId="5" xfId="2" applyFont="1" applyFill="1" applyBorder="1"/>
    <xf numFmtId="0" fontId="14" fillId="2" borderId="5" xfId="2" applyFont="1" applyFill="1" applyBorder="1" applyAlignment="1">
      <alignment horizontal="center" vertical="top"/>
    </xf>
    <xf numFmtId="0" fontId="14" fillId="2" borderId="19" xfId="2" applyFont="1" applyFill="1" applyBorder="1"/>
    <xf numFmtId="0" fontId="9" fillId="0" borderId="0" xfId="2" applyFont="1" applyFill="1" applyBorder="1" applyAlignment="1">
      <alignment horizontal="center" vertical="center" wrapText="1"/>
    </xf>
    <xf numFmtId="0" fontId="10" fillId="0" borderId="0" xfId="2" applyFont="1" applyFill="1" applyBorder="1"/>
    <xf numFmtId="0" fontId="10" fillId="0" borderId="20" xfId="2" applyFont="1" applyBorder="1"/>
    <xf numFmtId="0" fontId="10" fillId="0" borderId="3" xfId="2" applyFont="1" applyBorder="1" applyAlignment="1">
      <alignment horizontal="left"/>
    </xf>
    <xf numFmtId="0" fontId="10" fillId="0" borderId="21" xfId="2" applyFont="1" applyBorder="1" applyAlignment="1">
      <alignment horizontal="left"/>
    </xf>
    <xf numFmtId="0" fontId="10" fillId="0" borderId="7" xfId="2" applyFont="1" applyBorder="1"/>
    <xf numFmtId="0" fontId="10" fillId="0" borderId="0" xfId="2" applyFont="1" applyBorder="1" applyAlignment="1">
      <alignment horizontal="left"/>
    </xf>
    <xf numFmtId="0" fontId="10" fillId="0" borderId="22" xfId="2" applyFont="1" applyBorder="1" applyAlignment="1">
      <alignment horizontal="left"/>
    </xf>
    <xf numFmtId="0" fontId="10" fillId="0" borderId="0" xfId="2" applyFont="1" applyBorder="1" applyAlignment="1">
      <alignment horizontal="center" vertical="top" wrapText="1"/>
    </xf>
    <xf numFmtId="0" fontId="10" fillId="0" borderId="0" xfId="2" applyFont="1" applyBorder="1" applyAlignment="1"/>
    <xf numFmtId="0" fontId="10" fillId="0" borderId="22" xfId="2" applyFont="1" applyBorder="1" applyAlignment="1"/>
    <xf numFmtId="0" fontId="10" fillId="0" borderId="0" xfId="2" applyFont="1" applyAlignment="1"/>
    <xf numFmtId="49" fontId="10" fillId="0" borderId="0" xfId="2" applyNumberFormat="1" applyFont="1" applyBorder="1" applyAlignment="1">
      <alignment horizontal="right" vertical="top"/>
    </xf>
    <xf numFmtId="0" fontId="10" fillId="0" borderId="0" xfId="2" applyFont="1" applyBorder="1" applyAlignment="1">
      <alignment vertical="top" wrapText="1"/>
    </xf>
    <xf numFmtId="0" fontId="10" fillId="0" borderId="22" xfId="2" applyFont="1" applyBorder="1" applyAlignment="1">
      <alignment vertical="top" wrapText="1"/>
    </xf>
    <xf numFmtId="0" fontId="10" fillId="0" borderId="23" xfId="2" applyFont="1" applyBorder="1"/>
    <xf numFmtId="0" fontId="10" fillId="0" borderId="15" xfId="2" applyFont="1" applyBorder="1"/>
    <xf numFmtId="0" fontId="10" fillId="0" borderId="15" xfId="2" applyFont="1" applyBorder="1" applyAlignment="1">
      <alignment vertical="top" wrapText="1"/>
    </xf>
    <xf numFmtId="0" fontId="10" fillId="0" borderId="24" xfId="2" applyFont="1" applyBorder="1" applyAlignment="1">
      <alignment wrapText="1"/>
    </xf>
    <xf numFmtId="0" fontId="10" fillId="0" borderId="0" xfId="2" applyFont="1" applyFill="1" applyBorder="1" applyAlignment="1">
      <alignment horizontal="center" vertical="center"/>
    </xf>
    <xf numFmtId="0" fontId="10" fillId="0" borderId="0" xfId="2" applyFont="1" applyBorder="1" applyAlignment="1">
      <alignment wrapText="1"/>
    </xf>
    <xf numFmtId="0" fontId="10" fillId="0" borderId="0" xfId="2" applyFont="1" applyFill="1" applyBorder="1" applyAlignment="1">
      <alignment vertical="top" wrapText="1"/>
    </xf>
    <xf numFmtId="0" fontId="10" fillId="0" borderId="0" xfId="2" applyFont="1" applyFill="1" applyBorder="1" applyAlignment="1">
      <alignment wrapText="1"/>
    </xf>
    <xf numFmtId="0" fontId="10" fillId="0" borderId="0" xfId="2" applyFont="1" applyFill="1" applyBorder="1" applyAlignment="1">
      <alignment horizontal="center" vertical="top" wrapText="1"/>
    </xf>
    <xf numFmtId="0" fontId="9" fillId="0" borderId="0" xfId="2" applyFont="1" applyFill="1" applyBorder="1" applyAlignment="1">
      <alignment horizontal="center" vertical="center"/>
    </xf>
    <xf numFmtId="0" fontId="10" fillId="0" borderId="14" xfId="2" applyFont="1" applyBorder="1"/>
    <xf numFmtId="0" fontId="10" fillId="0" borderId="13" xfId="2" applyFont="1" applyBorder="1" applyAlignment="1">
      <alignment horizontal="center"/>
    </xf>
    <xf numFmtId="0" fontId="10" fillId="0" borderId="25" xfId="2" applyFont="1" applyBorder="1" applyAlignment="1">
      <alignment horizontal="center"/>
    </xf>
    <xf numFmtId="0" fontId="10" fillId="0" borderId="24" xfId="2" applyFont="1" applyBorder="1"/>
    <xf numFmtId="0" fontId="10" fillId="0" borderId="26" xfId="2" applyFont="1" applyBorder="1"/>
    <xf numFmtId="0" fontId="15" fillId="0" borderId="0" xfId="2" applyFont="1" applyAlignment="1">
      <alignment horizontal="center"/>
    </xf>
    <xf numFmtId="0" fontId="10" fillId="0" borderId="27" xfId="2" applyFont="1" applyBorder="1" applyAlignment="1">
      <alignment horizontal="center" vertical="top" wrapText="1"/>
    </xf>
    <xf numFmtId="0" fontId="10" fillId="0" borderId="0" xfId="2" applyFont="1" applyBorder="1" applyAlignment="1">
      <alignment horizontal="left" wrapText="1"/>
    </xf>
    <xf numFmtId="49" fontId="10" fillId="0" borderId="0" xfId="2" applyNumberFormat="1" applyFont="1" applyBorder="1" applyAlignment="1">
      <alignment horizontal="center"/>
    </xf>
    <xf numFmtId="0" fontId="10" fillId="0" borderId="0" xfId="2" applyFont="1" applyFill="1" applyBorder="1" applyAlignment="1">
      <alignment horizontal="center"/>
    </xf>
    <xf numFmtId="0" fontId="16" fillId="0" borderId="0" xfId="2" applyFont="1"/>
    <xf numFmtId="0" fontId="3" fillId="0" borderId="12" xfId="0" applyNumberFormat="1" applyFont="1" applyFill="1" applyBorder="1" applyAlignment="1" applyProtection="1">
      <alignment horizontal="left" wrapText="1"/>
    </xf>
    <xf numFmtId="14" fontId="4" fillId="3" borderId="15" xfId="0" applyNumberFormat="1" applyFont="1" applyFill="1" applyBorder="1" applyAlignment="1" applyProtection="1">
      <alignment horizontal="center"/>
      <protection locked="0"/>
    </xf>
    <xf numFmtId="0" fontId="18" fillId="5" borderId="0" xfId="3" applyFill="1" applyAlignment="1">
      <alignment horizontal="center"/>
    </xf>
    <xf numFmtId="0" fontId="18" fillId="0" borderId="0" xfId="3" applyAlignment="1">
      <alignment horizontal="center"/>
    </xf>
    <xf numFmtId="0" fontId="18" fillId="0" borderId="0" xfId="3"/>
    <xf numFmtId="0" fontId="18" fillId="5" borderId="0" xfId="3" applyFill="1"/>
    <xf numFmtId="0" fontId="18" fillId="5" borderId="0" xfId="3" applyFont="1" applyFill="1"/>
    <xf numFmtId="0" fontId="0" fillId="0" borderId="0" xfId="0" applyAlignment="1"/>
    <xf numFmtId="0" fontId="10" fillId="0" borderId="0" xfId="0" applyFont="1" applyAlignment="1" applyProtection="1">
      <protection locked="0"/>
    </xf>
    <xf numFmtId="1" fontId="18" fillId="0" borderId="0" xfId="3" applyNumberFormat="1"/>
    <xf numFmtId="0" fontId="6" fillId="2" borderId="12" xfId="0" applyNumberFormat="1" applyFont="1" applyFill="1" applyBorder="1" applyAlignment="1" applyProtection="1">
      <alignment horizontal="right" vertical="center" wrapText="1"/>
      <protection hidden="1"/>
    </xf>
    <xf numFmtId="0" fontId="6" fillId="2" borderId="0" xfId="0" applyNumberFormat="1" applyFont="1" applyFill="1" applyBorder="1" applyAlignment="1" applyProtection="1">
      <alignment horizontal="center" vertical="center" wrapText="1"/>
    </xf>
    <xf numFmtId="0" fontId="0" fillId="0" borderId="12" xfId="0" applyBorder="1">
      <alignment vertical="center"/>
    </xf>
    <xf numFmtId="0" fontId="42" fillId="0" borderId="0" xfId="0" applyFont="1" applyProtection="1">
      <alignment vertical="center"/>
      <protection hidden="1"/>
    </xf>
    <xf numFmtId="0" fontId="18" fillId="0" borderId="0" xfId="3" applyFill="1"/>
    <xf numFmtId="0" fontId="4" fillId="0" borderId="6" xfId="0" applyNumberFormat="1" applyFont="1" applyFill="1" applyBorder="1" applyAlignment="1" applyProtection="1">
      <alignment horizontal="center"/>
      <protection locked="0"/>
    </xf>
    <xf numFmtId="0" fontId="4" fillId="0" borderId="28" xfId="0" applyNumberFormat="1" applyFont="1" applyFill="1" applyBorder="1" applyAlignment="1" applyProtection="1">
      <alignment horizontal="center"/>
      <protection locked="0"/>
    </xf>
    <xf numFmtId="0" fontId="10" fillId="0" borderId="0" xfId="0" applyFont="1">
      <alignment vertical="center"/>
    </xf>
    <xf numFmtId="0" fontId="9" fillId="4" borderId="0" xfId="0" applyFont="1" applyFill="1" applyAlignment="1"/>
    <xf numFmtId="3" fontId="9" fillId="4" borderId="0" xfId="0" applyNumberFormat="1" applyFont="1" applyFill="1" applyAlignment="1"/>
    <xf numFmtId="49" fontId="0" fillId="0" borderId="0" xfId="0" applyNumberFormat="1" applyAlignment="1"/>
    <xf numFmtId="0" fontId="24" fillId="0" borderId="0" xfId="2" applyFont="1"/>
    <xf numFmtId="0" fontId="22" fillId="0" borderId="0" xfId="2" applyFont="1"/>
    <xf numFmtId="0" fontId="24" fillId="0" borderId="0" xfId="2" applyFont="1" applyAlignment="1">
      <alignment horizontal="center" vertical="center"/>
    </xf>
    <xf numFmtId="0" fontId="24" fillId="0" borderId="27" xfId="2" applyFont="1" applyBorder="1" applyAlignment="1">
      <alignment horizontal="center" vertical="top" wrapText="1"/>
    </xf>
    <xf numFmtId="164" fontId="8" fillId="2" borderId="12" xfId="0" applyNumberFormat="1" applyFont="1" applyFill="1" applyBorder="1" applyAlignment="1" applyProtection="1">
      <alignment horizontal="right" vertical="center" wrapText="1"/>
    </xf>
    <xf numFmtId="0" fontId="24" fillId="0" borderId="23" xfId="2" applyFont="1" applyBorder="1" applyAlignment="1">
      <alignment horizontal="center" vertical="top" wrapText="1"/>
    </xf>
    <xf numFmtId="0" fontId="25" fillId="6" borderId="12" xfId="2" applyFont="1" applyFill="1" applyBorder="1" applyAlignment="1">
      <alignment horizontal="center" vertical="center" wrapText="1"/>
    </xf>
    <xf numFmtId="0" fontId="25" fillId="6" borderId="12" xfId="2" applyFont="1" applyFill="1" applyBorder="1" applyAlignment="1">
      <alignment horizontal="center" vertical="top"/>
    </xf>
    <xf numFmtId="0" fontId="22" fillId="0" borderId="12" xfId="2" applyFont="1" applyBorder="1" applyAlignment="1">
      <alignment horizontal="left" wrapText="1"/>
    </xf>
    <xf numFmtId="0" fontId="22" fillId="0" borderId="12" xfId="2" applyFont="1" applyBorder="1" applyAlignment="1">
      <alignment horizontal="left" wrapText="1" indent="3"/>
    </xf>
    <xf numFmtId="0" fontId="22" fillId="0" borderId="12" xfId="2" applyFont="1" applyBorder="1" applyAlignment="1">
      <alignment horizontal="left" wrapText="1" indent="1"/>
    </xf>
    <xf numFmtId="0" fontId="22" fillId="0" borderId="12" xfId="2" applyFont="1" applyBorder="1" applyAlignment="1">
      <alignment horizontal="left" wrapText="1" indent="5"/>
    </xf>
    <xf numFmtId="0" fontId="0" fillId="0" borderId="0" xfId="0" applyFill="1" applyAlignment="1"/>
    <xf numFmtId="0" fontId="18" fillId="5" borderId="0" xfId="3" applyFill="1" applyAlignment="1">
      <alignment vertical="center" wrapText="1"/>
    </xf>
    <xf numFmtId="0" fontId="10" fillId="0" borderId="0" xfId="0" applyFont="1" applyAlignment="1" applyProtection="1">
      <alignment vertical="center"/>
      <protection locked="0"/>
    </xf>
    <xf numFmtId="0" fontId="0" fillId="0" borderId="0" xfId="0" applyAlignment="1">
      <alignment vertical="center"/>
    </xf>
    <xf numFmtId="0" fontId="18" fillId="0" borderId="0" xfId="3" applyFill="1" applyAlignment="1">
      <alignment vertical="center" wrapText="1"/>
    </xf>
    <xf numFmtId="1" fontId="18" fillId="0" borderId="0" xfId="3" applyNumberFormat="1" applyAlignment="1">
      <alignment vertical="center"/>
    </xf>
    <xf numFmtId="49" fontId="0" fillId="0" borderId="0" xfId="0" applyNumberFormat="1" applyAlignment="1">
      <alignment vertical="center"/>
    </xf>
    <xf numFmtId="0" fontId="18" fillId="0" borderId="0" xfId="3" applyAlignment="1">
      <alignment vertical="center"/>
    </xf>
    <xf numFmtId="0" fontId="0" fillId="6" borderId="12" xfId="0" applyFill="1" applyBorder="1">
      <alignment vertical="center"/>
    </xf>
    <xf numFmtId="0" fontId="6" fillId="2" borderId="9" xfId="0" applyNumberFormat="1" applyFont="1" applyFill="1" applyBorder="1" applyAlignment="1" applyProtection="1">
      <alignment horizontal="center" vertical="center" wrapText="1"/>
    </xf>
    <xf numFmtId="0" fontId="6" fillId="2" borderId="29"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left" wrapText="1" indent="3"/>
    </xf>
    <xf numFmtId="0" fontId="8" fillId="0" borderId="12" xfId="0" applyNumberFormat="1" applyFont="1" applyFill="1" applyBorder="1" applyAlignment="1" applyProtection="1">
      <alignment wrapText="1"/>
    </xf>
    <xf numFmtId="0" fontId="24" fillId="0" borderId="23" xfId="2" applyFont="1" applyBorder="1" applyAlignment="1">
      <alignment horizontal="left" vertical="top" wrapText="1" indent="4"/>
    </xf>
    <xf numFmtId="0" fontId="24" fillId="0" borderId="0" xfId="2" applyFont="1" applyAlignment="1">
      <alignment horizontal="left" indent="4"/>
    </xf>
    <xf numFmtId="1" fontId="8" fillId="2" borderId="12" xfId="0" applyNumberFormat="1" applyFont="1" applyFill="1" applyBorder="1" applyAlignment="1" applyProtection="1">
      <alignment horizontal="right" vertical="center" wrapText="1"/>
    </xf>
    <xf numFmtId="1" fontId="6" fillId="2" borderId="12" xfId="0" applyNumberFormat="1" applyFont="1" applyFill="1" applyBorder="1" applyAlignment="1" applyProtection="1">
      <alignment horizontal="right" vertical="center" wrapText="1"/>
    </xf>
    <xf numFmtId="1" fontId="3" fillId="3" borderId="12" xfId="0" applyNumberFormat="1" applyFont="1" applyFill="1" applyBorder="1" applyAlignment="1" applyProtection="1">
      <alignment vertical="center" wrapText="1"/>
      <protection locked="0"/>
    </xf>
    <xf numFmtId="0" fontId="10" fillId="0" borderId="0" xfId="2" applyFont="1" applyAlignment="1">
      <alignment wrapText="1"/>
    </xf>
    <xf numFmtId="0" fontId="10" fillId="0" borderId="0" xfId="2" applyFont="1" applyBorder="1" applyAlignment="1">
      <alignment vertical="center" wrapText="1"/>
    </xf>
    <xf numFmtId="0" fontId="10" fillId="0" borderId="0" xfId="2" applyFont="1" applyAlignment="1">
      <alignment vertical="center" wrapText="1"/>
    </xf>
    <xf numFmtId="1" fontId="8" fillId="3" borderId="12" xfId="0" applyNumberFormat="1" applyFont="1" applyFill="1" applyBorder="1" applyAlignment="1" applyProtection="1">
      <alignment vertical="center" wrapText="1"/>
      <protection locked="0"/>
    </xf>
    <xf numFmtId="0" fontId="6" fillId="2" borderId="12" xfId="0" applyNumberFormat="1" applyFont="1" applyFill="1" applyBorder="1" applyAlignment="1" applyProtection="1">
      <alignment vertical="center" wrapText="1"/>
    </xf>
    <xf numFmtId="1" fontId="1" fillId="3" borderId="12" xfId="0" applyNumberFormat="1" applyFont="1" applyFill="1" applyBorder="1" applyAlignment="1" applyProtection="1">
      <alignment vertical="center" wrapText="1"/>
      <protection locked="0"/>
    </xf>
    <xf numFmtId="1" fontId="1" fillId="0" borderId="12" xfId="0" applyNumberFormat="1" applyFont="1" applyFill="1" applyBorder="1" applyAlignment="1" applyProtection="1">
      <alignment vertical="center" wrapText="1"/>
    </xf>
    <xf numFmtId="164" fontId="3" fillId="3" borderId="12" xfId="0" applyNumberFormat="1" applyFont="1" applyFill="1" applyBorder="1" applyAlignment="1" applyProtection="1">
      <alignment vertical="center" wrapText="1"/>
      <protection locked="0"/>
    </xf>
    <xf numFmtId="165" fontId="3" fillId="0" borderId="12"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vertical="center" wrapText="1"/>
    </xf>
    <xf numFmtId="49" fontId="22" fillId="0" borderId="12" xfId="2" applyNumberFormat="1" applyFont="1" applyBorder="1" applyAlignment="1">
      <alignment horizontal="center" vertical="center"/>
    </xf>
    <xf numFmtId="164" fontId="1" fillId="3" borderId="12" xfId="0" applyNumberFormat="1" applyFont="1" applyFill="1" applyBorder="1" applyAlignment="1" applyProtection="1">
      <alignment vertical="center" wrapText="1"/>
      <protection locked="0"/>
    </xf>
    <xf numFmtId="164" fontId="1" fillId="3" borderId="12" xfId="0" applyNumberFormat="1" applyFont="1" applyFill="1" applyBorder="1" applyAlignment="1" applyProtection="1">
      <alignment horizontal="left" vertical="center" wrapText="1"/>
      <protection locked="0"/>
    </xf>
    <xf numFmtId="0" fontId="43" fillId="5" borderId="0" xfId="0" applyFont="1" applyFill="1">
      <alignment vertical="center"/>
    </xf>
    <xf numFmtId="0" fontId="44" fillId="5" borderId="0" xfId="2" applyFont="1" applyFill="1"/>
    <xf numFmtId="0" fontId="15" fillId="0" borderId="0" xfId="2" applyFont="1" applyAlignment="1">
      <alignment vertical="center" wrapText="1"/>
    </xf>
    <xf numFmtId="0" fontId="6" fillId="2" borderId="24" xfId="0" applyNumberFormat="1" applyFont="1" applyFill="1" applyBorder="1" applyAlignment="1" applyProtection="1">
      <alignment horizontal="center" vertical="center" wrapText="1"/>
    </xf>
    <xf numFmtId="0" fontId="45" fillId="2" borderId="12" xfId="0" applyFont="1" applyFill="1" applyBorder="1" applyAlignment="1">
      <alignment vertical="center" wrapText="1"/>
    </xf>
    <xf numFmtId="0" fontId="26" fillId="0" borderId="12" xfId="0" applyFont="1" applyFill="1" applyBorder="1" applyAlignment="1">
      <alignment horizontal="left" vertical="center"/>
    </xf>
    <xf numFmtId="0" fontId="26" fillId="2" borderId="12" xfId="0" applyFont="1" applyFill="1" applyBorder="1" applyAlignment="1">
      <alignment horizontal="center" vertical="center"/>
    </xf>
    <xf numFmtId="0" fontId="26" fillId="2" borderId="12" xfId="0" applyFont="1" applyFill="1" applyBorder="1">
      <alignment vertical="center"/>
    </xf>
    <xf numFmtId="0" fontId="6" fillId="0" borderId="12" xfId="0" applyNumberFormat="1" applyFont="1" applyFill="1" applyBorder="1" applyAlignment="1" applyProtection="1">
      <alignment horizontal="left" vertical="center" wrapText="1"/>
    </xf>
    <xf numFmtId="0" fontId="3" fillId="2" borderId="12" xfId="0" applyNumberFormat="1" applyFont="1" applyFill="1" applyBorder="1" applyAlignment="1" applyProtection="1">
      <alignment wrapText="1"/>
    </xf>
    <xf numFmtId="49" fontId="0" fillId="0" borderId="0" xfId="0" applyNumberFormat="1" applyAlignment="1">
      <alignment vertical="center" wrapText="1"/>
    </xf>
    <xf numFmtId="0" fontId="0" fillId="0" borderId="0" xfId="0" applyAlignment="1">
      <alignment vertical="center" wrapText="1"/>
    </xf>
    <xf numFmtId="49" fontId="0" fillId="0" borderId="0" xfId="0" applyNumberFormat="1">
      <alignment vertical="center"/>
    </xf>
    <xf numFmtId="0" fontId="1" fillId="2" borderId="12" xfId="0" applyNumberFormat="1" applyFont="1" applyFill="1" applyBorder="1" applyAlignment="1" applyProtection="1">
      <alignment horizontal="left" vertical="center" wrapText="1"/>
    </xf>
    <xf numFmtId="0" fontId="8" fillId="0" borderId="12" xfId="0" applyNumberFormat="1" applyFont="1" applyFill="1" applyBorder="1" applyAlignment="1" applyProtection="1">
      <alignment horizontal="left" wrapText="1" indent="2"/>
    </xf>
    <xf numFmtId="1" fontId="6" fillId="2" borderId="12" xfId="0" applyNumberFormat="1" applyFont="1" applyFill="1" applyBorder="1" applyAlignment="1" applyProtection="1">
      <alignment horizontal="center" vertical="center" wrapText="1"/>
    </xf>
    <xf numFmtId="2" fontId="6" fillId="2" borderId="12" xfId="0" applyNumberFormat="1" applyFont="1" applyFill="1" applyBorder="1" applyAlignment="1" applyProtection="1">
      <alignment horizontal="right" vertical="center" wrapText="1"/>
    </xf>
    <xf numFmtId="2" fontId="3" fillId="3" borderId="12" xfId="0" applyNumberFormat="1" applyFont="1" applyFill="1" applyBorder="1" applyAlignment="1" applyProtection="1">
      <alignment vertical="center" wrapText="1"/>
      <protection locked="0"/>
    </xf>
    <xf numFmtId="0" fontId="10" fillId="0" borderId="0" xfId="4" applyFont="1"/>
    <xf numFmtId="0" fontId="40" fillId="0" borderId="0" xfId="4"/>
    <xf numFmtId="0" fontId="24" fillId="0" borderId="0" xfId="4" applyFont="1"/>
    <xf numFmtId="0" fontId="1" fillId="0" borderId="12" xfId="0" applyNumberFormat="1" applyFont="1" applyFill="1" applyBorder="1" applyAlignment="1" applyProtection="1">
      <alignment horizontal="left" wrapText="1" indent="1"/>
    </xf>
    <xf numFmtId="0" fontId="8" fillId="0" borderId="12" xfId="0" applyNumberFormat="1" applyFont="1" applyFill="1" applyBorder="1" applyAlignment="1" applyProtection="1">
      <alignment horizontal="left" wrapText="1" indent="1"/>
    </xf>
    <xf numFmtId="0" fontId="22" fillId="0" borderId="12" xfId="4" applyFont="1" applyFill="1" applyBorder="1" applyAlignment="1">
      <alignment horizontal="left" vertical="center" wrapText="1"/>
    </xf>
    <xf numFmtId="165" fontId="22" fillId="0" borderId="12" xfId="4" applyNumberFormat="1" applyFont="1" applyFill="1" applyBorder="1" applyAlignment="1">
      <alignment horizontal="center" wrapText="1"/>
    </xf>
    <xf numFmtId="0" fontId="25" fillId="6" borderId="12" xfId="4" applyNumberFormat="1" applyFont="1" applyFill="1" applyBorder="1" applyAlignment="1">
      <alignment horizontal="center" vertical="center" wrapText="1"/>
    </xf>
    <xf numFmtId="0" fontId="25" fillId="6" borderId="12" xfId="4" applyFont="1" applyFill="1" applyBorder="1" applyAlignment="1">
      <alignment horizontal="center" vertical="center" wrapText="1"/>
    </xf>
    <xf numFmtId="0" fontId="8" fillId="6" borderId="12" xfId="4" applyFont="1" applyFill="1" applyBorder="1" applyAlignment="1">
      <alignment horizontal="center" vertical="center" wrapText="1"/>
    </xf>
    <xf numFmtId="0" fontId="46" fillId="5" borderId="0" xfId="2" applyFont="1" applyFill="1"/>
    <xf numFmtId="0" fontId="22" fillId="0" borderId="0" xfId="2" applyFont="1" applyAlignment="1">
      <alignment horizontal="center" vertical="center"/>
    </xf>
    <xf numFmtId="0" fontId="22" fillId="0" borderId="27" xfId="2" applyFont="1" applyBorder="1" applyAlignment="1">
      <alignment horizontal="center" vertical="top" wrapText="1"/>
    </xf>
    <xf numFmtId="0" fontId="22" fillId="0" borderId="23" xfId="2" applyFont="1" applyBorder="1" applyAlignment="1">
      <alignment horizontal="center" vertical="top" wrapText="1"/>
    </xf>
    <xf numFmtId="0" fontId="47" fillId="0" borderId="0" xfId="0" applyFont="1" applyProtection="1">
      <alignment vertical="center"/>
      <protection hidden="1"/>
    </xf>
    <xf numFmtId="0" fontId="25" fillId="6" borderId="27" xfId="2" applyFont="1" applyFill="1" applyBorder="1" applyAlignment="1">
      <alignment horizontal="center" vertical="center" wrapText="1"/>
    </xf>
    <xf numFmtId="0" fontId="25" fillId="6" borderId="14" xfId="2" applyFont="1" applyFill="1" applyBorder="1" applyAlignment="1">
      <alignment horizontal="center" vertical="center" wrapText="1"/>
    </xf>
    <xf numFmtId="0" fontId="22" fillId="6" borderId="12" xfId="2" applyFont="1" applyFill="1" applyBorder="1" applyAlignment="1">
      <alignment horizontal="center" vertical="center" wrapText="1"/>
    </xf>
    <xf numFmtId="0" fontId="22" fillId="6" borderId="27" xfId="2" applyFont="1" applyFill="1" applyBorder="1" applyAlignment="1">
      <alignment horizontal="center" vertical="top"/>
    </xf>
    <xf numFmtId="0" fontId="22" fillId="6" borderId="12" xfId="2" applyFont="1" applyFill="1" applyBorder="1" applyAlignment="1">
      <alignment horizontal="center" vertical="top"/>
    </xf>
    <xf numFmtId="0" fontId="22" fillId="6" borderId="12" xfId="2" applyFont="1" applyFill="1" applyBorder="1"/>
    <xf numFmtId="164" fontId="8" fillId="2" borderId="12" xfId="0" applyNumberFormat="1" applyFont="1" applyFill="1" applyBorder="1" applyAlignment="1" applyProtection="1">
      <alignment horizontal="right" vertical="center" wrapText="1"/>
      <protection hidden="1"/>
    </xf>
    <xf numFmtId="0" fontId="22" fillId="0" borderId="12" xfId="2" applyFont="1" applyBorder="1" applyAlignment="1">
      <alignment horizontal="left" wrapText="1" indent="2"/>
    </xf>
    <xf numFmtId="0" fontId="22" fillId="0" borderId="0" xfId="2" applyFont="1" applyBorder="1"/>
    <xf numFmtId="0" fontId="22" fillId="0" borderId="12" xfId="2" applyFont="1" applyBorder="1" applyAlignment="1">
      <alignment horizontal="left" wrapText="1" indent="4"/>
    </xf>
    <xf numFmtId="0" fontId="27" fillId="0" borderId="0" xfId="4" applyFont="1"/>
    <xf numFmtId="0" fontId="27" fillId="0" borderId="12" xfId="4" applyFont="1" applyBorder="1" applyAlignment="1">
      <alignment vertical="center" wrapText="1"/>
    </xf>
    <xf numFmtId="165" fontId="27" fillId="0" borderId="12" xfId="4" applyNumberFormat="1" applyFont="1" applyBorder="1" applyAlignment="1">
      <alignment horizontal="center" wrapText="1"/>
    </xf>
    <xf numFmtId="0" fontId="27" fillId="0" borderId="12" xfId="4" applyFont="1" applyBorder="1" applyAlignment="1">
      <alignment horizontal="left" vertical="center" wrapText="1"/>
    </xf>
    <xf numFmtId="0" fontId="1" fillId="0" borderId="12" xfId="4" applyFont="1" applyBorder="1" applyAlignment="1">
      <alignment vertical="center" wrapText="1"/>
    </xf>
    <xf numFmtId="0" fontId="1" fillId="0" borderId="12" xfId="4" applyFont="1" applyBorder="1" applyAlignment="1">
      <alignment horizontal="left" vertical="center" wrapText="1" indent="1"/>
    </xf>
    <xf numFmtId="0" fontId="1" fillId="0" borderId="12" xfId="4" applyFont="1" applyBorder="1" applyAlignment="1">
      <alignment horizontal="left" vertical="center" wrapText="1" indent="2"/>
    </xf>
    <xf numFmtId="0" fontId="8" fillId="0" borderId="12" xfId="4" applyFont="1" applyBorder="1" applyAlignment="1">
      <alignment horizontal="left" vertical="center" wrapText="1" indent="1"/>
    </xf>
    <xf numFmtId="0" fontId="8" fillId="6" borderId="12" xfId="4" applyFont="1" applyFill="1" applyBorder="1" applyAlignment="1">
      <alignment horizontal="center" wrapText="1"/>
    </xf>
    <xf numFmtId="0" fontId="10" fillId="0" borderId="0" xfId="0" applyFont="1" applyFill="1" applyAlignment="1"/>
    <xf numFmtId="0" fontId="9" fillId="0" borderId="0" xfId="0" applyFont="1" applyFill="1" applyAlignment="1"/>
    <xf numFmtId="0" fontId="0" fillId="0" borderId="0" xfId="0" applyFill="1">
      <alignment vertical="center"/>
    </xf>
    <xf numFmtId="0" fontId="19" fillId="0" borderId="0" xfId="0" applyFont="1" applyAlignment="1">
      <alignment vertical="center"/>
    </xf>
    <xf numFmtId="1" fontId="6" fillId="2" borderId="12" xfId="0" applyNumberFormat="1" applyFont="1" applyFill="1" applyBorder="1" applyAlignment="1" applyProtection="1">
      <alignment horizontal="right" vertical="center" wrapText="1"/>
      <protection hidden="1"/>
    </xf>
    <xf numFmtId="1" fontId="26" fillId="2" borderId="12" xfId="0" applyNumberFormat="1" applyFont="1" applyFill="1" applyBorder="1" applyProtection="1">
      <alignment vertical="center"/>
      <protection hidden="1"/>
    </xf>
    <xf numFmtId="1" fontId="26" fillId="6" borderId="12" xfId="0" applyNumberFormat="1" applyFont="1" applyFill="1" applyBorder="1">
      <alignment vertical="center"/>
    </xf>
    <xf numFmtId="0" fontId="11" fillId="5" borderId="12" xfId="0" applyNumberFormat="1" applyFont="1" applyFill="1" applyBorder="1" applyAlignment="1" applyProtection="1">
      <alignment horizontal="center" vertical="center" wrapText="1"/>
    </xf>
    <xf numFmtId="0" fontId="11" fillId="5" borderId="12" xfId="0" applyNumberFormat="1" applyFont="1" applyFill="1" applyBorder="1" applyAlignment="1" applyProtection="1">
      <alignment horizontal="left" wrapText="1" indent="1"/>
    </xf>
    <xf numFmtId="0" fontId="11" fillId="5" borderId="12" xfId="0" applyNumberFormat="1" applyFont="1" applyFill="1" applyBorder="1" applyAlignment="1" applyProtection="1">
      <alignment horizontal="left" wrapText="1" indent="2"/>
    </xf>
    <xf numFmtId="0" fontId="11" fillId="5" borderId="12" xfId="0" applyNumberFormat="1" applyFont="1" applyFill="1" applyBorder="1" applyAlignment="1" applyProtection="1">
      <alignment horizontal="left" wrapText="1" indent="3"/>
    </xf>
    <xf numFmtId="0" fontId="11" fillId="5" borderId="12" xfId="0" applyNumberFormat="1" applyFont="1" applyFill="1" applyBorder="1" applyAlignment="1" applyProtection="1">
      <alignment horizontal="center" vertical="center" wrapText="1"/>
    </xf>
    <xf numFmtId="0" fontId="11" fillId="5" borderId="12" xfId="0" applyNumberFormat="1" applyFont="1" applyFill="1" applyBorder="1" applyAlignment="1" applyProtection="1">
      <alignment vertical="center" wrapText="1"/>
    </xf>
    <xf numFmtId="0" fontId="11" fillId="5" borderId="12" xfId="0" applyNumberFormat="1" applyFont="1" applyFill="1" applyBorder="1" applyAlignment="1" applyProtection="1">
      <alignment wrapText="1"/>
    </xf>
    <xf numFmtId="1" fontId="11" fillId="5" borderId="12" xfId="0" applyNumberFormat="1" applyFont="1" applyFill="1" applyBorder="1" applyAlignment="1" applyProtection="1">
      <alignment horizontal="right" vertical="center" wrapText="1"/>
    </xf>
    <xf numFmtId="0" fontId="16" fillId="0" borderId="0" xfId="0" applyFont="1">
      <alignment vertical="center"/>
    </xf>
    <xf numFmtId="0" fontId="10" fillId="0" borderId="0" xfId="0" applyFont="1" applyBorder="1">
      <alignment vertical="center"/>
    </xf>
    <xf numFmtId="0" fontId="10" fillId="0" borderId="0" xfId="0" applyFont="1" applyBorder="1" applyAlignment="1">
      <alignment vertical="center"/>
    </xf>
    <xf numFmtId="0" fontId="10" fillId="0" borderId="0" xfId="0" applyFont="1" applyBorder="1" applyAlignment="1">
      <alignment vertical="center" wrapText="1"/>
    </xf>
    <xf numFmtId="0" fontId="0" fillId="0" borderId="0" xfId="0" applyBorder="1">
      <alignment vertical="center"/>
    </xf>
    <xf numFmtId="0" fontId="11" fillId="5" borderId="24" xfId="0" applyNumberFormat="1" applyFont="1" applyFill="1" applyBorder="1" applyAlignment="1" applyProtection="1">
      <alignment horizontal="center" vertical="center" wrapText="1"/>
    </xf>
    <xf numFmtId="0" fontId="11" fillId="5" borderId="9" xfId="0" applyNumberFormat="1" applyFont="1" applyFill="1" applyBorder="1" applyAlignment="1" applyProtection="1">
      <alignment horizontal="center" vertical="center" wrapText="1"/>
    </xf>
    <xf numFmtId="0" fontId="10" fillId="5" borderId="0" xfId="0" applyFont="1" applyFill="1">
      <alignment vertical="center"/>
    </xf>
    <xf numFmtId="0" fontId="10" fillId="5" borderId="12" xfId="0" applyFont="1" applyFill="1" applyBorder="1" applyAlignment="1">
      <alignment vertical="center" wrapText="1"/>
    </xf>
    <xf numFmtId="0" fontId="11" fillId="5" borderId="12" xfId="0" applyNumberFormat="1" applyFont="1" applyFill="1" applyBorder="1" applyAlignment="1" applyProtection="1">
      <alignment horizontal="left" vertical="center" wrapText="1"/>
    </xf>
    <xf numFmtId="0" fontId="11" fillId="5" borderId="12" xfId="0" applyNumberFormat="1" applyFont="1" applyFill="1" applyBorder="1" applyAlignment="1" applyProtection="1">
      <alignment wrapText="1"/>
      <protection locked="0"/>
    </xf>
    <xf numFmtId="0" fontId="11" fillId="5" borderId="12" xfId="0" applyNumberFormat="1" applyFont="1" applyFill="1" applyBorder="1" applyAlignment="1" applyProtection="1">
      <alignment horizontal="left" wrapText="1"/>
    </xf>
    <xf numFmtId="0" fontId="10" fillId="5" borderId="12" xfId="0" applyFont="1" applyFill="1" applyBorder="1" applyAlignment="1">
      <alignment horizontal="center" vertical="center"/>
    </xf>
    <xf numFmtId="0" fontId="10" fillId="5" borderId="0" xfId="0" applyFont="1" applyFill="1" applyBorder="1">
      <alignment vertical="center"/>
    </xf>
    <xf numFmtId="0" fontId="10" fillId="5" borderId="38" xfId="0" applyFont="1" applyFill="1" applyBorder="1">
      <alignment vertical="center"/>
    </xf>
    <xf numFmtId="0" fontId="10" fillId="5" borderId="39" xfId="0" applyFont="1" applyFill="1" applyBorder="1">
      <alignment vertical="center"/>
    </xf>
    <xf numFmtId="0" fontId="10" fillId="5" borderId="40" xfId="0" applyFont="1" applyFill="1" applyBorder="1">
      <alignment vertical="center"/>
    </xf>
    <xf numFmtId="0" fontId="10" fillId="5" borderId="41" xfId="0" applyFont="1" applyFill="1" applyBorder="1">
      <alignment vertical="center"/>
    </xf>
    <xf numFmtId="0" fontId="10" fillId="5" borderId="42" xfId="0" applyFont="1" applyFill="1" applyBorder="1">
      <alignment vertical="center"/>
    </xf>
    <xf numFmtId="0" fontId="10" fillId="5" borderId="43" xfId="0" applyFont="1" applyFill="1" applyBorder="1">
      <alignment vertical="center"/>
    </xf>
    <xf numFmtId="0" fontId="10" fillId="5" borderId="44" xfId="0" applyFont="1" applyFill="1" applyBorder="1">
      <alignment vertical="center"/>
    </xf>
    <xf numFmtId="0" fontId="10" fillId="5" borderId="45" xfId="0" applyFont="1" applyFill="1" applyBorder="1">
      <alignment vertical="center"/>
    </xf>
    <xf numFmtId="0" fontId="10" fillId="5" borderId="46" xfId="0" applyFont="1" applyFill="1" applyBorder="1">
      <alignment vertical="center"/>
    </xf>
    <xf numFmtId="0" fontId="10" fillId="5" borderId="47" xfId="0" applyFont="1" applyFill="1" applyBorder="1">
      <alignment vertical="center"/>
    </xf>
    <xf numFmtId="0" fontId="10" fillId="5" borderId="48" xfId="0" applyFont="1" applyFill="1" applyBorder="1">
      <alignment vertical="center"/>
    </xf>
    <xf numFmtId="0" fontId="11" fillId="5" borderId="12" xfId="0" applyNumberFormat="1" applyFont="1" applyFill="1" applyBorder="1" applyAlignment="1" applyProtection="1">
      <alignment horizontal="center" wrapText="1"/>
    </xf>
    <xf numFmtId="0" fontId="48" fillId="5" borderId="0" xfId="0" applyFont="1" applyFill="1" applyProtection="1">
      <alignment vertical="center"/>
      <protection hidden="1"/>
    </xf>
    <xf numFmtId="2" fontId="11" fillId="5" borderId="12" xfId="0" applyNumberFormat="1" applyFont="1" applyFill="1" applyBorder="1" applyAlignment="1" applyProtection="1">
      <alignment horizontal="right" vertical="center" wrapText="1"/>
    </xf>
    <xf numFmtId="0" fontId="10" fillId="5" borderId="12" xfId="4" applyNumberFormat="1" applyFont="1" applyFill="1" applyBorder="1" applyAlignment="1">
      <alignment horizontal="center" vertical="center" wrapText="1"/>
    </xf>
    <xf numFmtId="0" fontId="10" fillId="5" borderId="12" xfId="4" applyFont="1" applyFill="1" applyBorder="1" applyAlignment="1">
      <alignment horizontal="center" vertical="center" wrapText="1"/>
    </xf>
    <xf numFmtId="165" fontId="10" fillId="5" borderId="12" xfId="4" applyNumberFormat="1" applyFont="1" applyFill="1" applyBorder="1" applyAlignment="1">
      <alignment horizontal="center" wrapText="1"/>
    </xf>
    <xf numFmtId="1" fontId="11" fillId="5" borderId="12" xfId="0" applyNumberFormat="1" applyFont="1" applyFill="1" applyBorder="1" applyAlignment="1" applyProtection="1">
      <alignment horizontal="center" vertical="center" wrapText="1"/>
      <protection locked="0"/>
    </xf>
    <xf numFmtId="1" fontId="11" fillId="5" borderId="12" xfId="0" applyNumberFormat="1" applyFont="1" applyFill="1" applyBorder="1" applyAlignment="1" applyProtection="1">
      <alignment horizontal="center" vertical="center" wrapText="1"/>
      <protection locked="0"/>
    </xf>
    <xf numFmtId="0" fontId="34" fillId="5" borderId="12" xfId="4" applyFont="1" applyFill="1" applyBorder="1" applyAlignment="1">
      <alignment horizontal="center" vertical="center" wrapText="1"/>
    </xf>
    <xf numFmtId="0" fontId="10" fillId="5" borderId="0" xfId="4" applyFont="1" applyFill="1" applyBorder="1" applyAlignment="1">
      <alignment vertical="center"/>
    </xf>
    <xf numFmtId="0" fontId="37" fillId="0" borderId="12" xfId="4" applyFont="1" applyFill="1" applyBorder="1" applyAlignment="1">
      <alignment horizontal="left" vertical="center" wrapText="1"/>
    </xf>
    <xf numFmtId="165" fontId="37" fillId="0" borderId="12" xfId="4" applyNumberFormat="1" applyFont="1" applyFill="1" applyBorder="1" applyAlignment="1">
      <alignment horizontal="center" wrapText="1"/>
    </xf>
    <xf numFmtId="1" fontId="11" fillId="5" borderId="12" xfId="0" applyNumberFormat="1" applyFont="1" applyFill="1" applyBorder="1" applyAlignment="1" applyProtection="1">
      <alignment horizontal="center" vertical="center" wrapText="1"/>
    </xf>
    <xf numFmtId="0" fontId="11" fillId="5" borderId="12" xfId="0" applyNumberFormat="1" applyFont="1" applyFill="1" applyBorder="1" applyAlignment="1" applyProtection="1">
      <alignment horizontal="left" vertical="center" wrapText="1"/>
    </xf>
    <xf numFmtId="164" fontId="11" fillId="5" borderId="12" xfId="0" applyNumberFormat="1" applyFont="1" applyFill="1" applyBorder="1" applyAlignment="1" applyProtection="1">
      <alignment horizontal="right" vertical="center" wrapText="1"/>
    </xf>
    <xf numFmtId="0" fontId="27" fillId="0" borderId="0" xfId="4" applyFont="1" applyAlignment="1"/>
    <xf numFmtId="0" fontId="10" fillId="5" borderId="12" xfId="2" applyFont="1" applyFill="1" applyBorder="1" applyAlignment="1">
      <alignment horizontal="center" vertical="center" wrapText="1"/>
    </xf>
    <xf numFmtId="49" fontId="10" fillId="5" borderId="12" xfId="2" applyNumberFormat="1" applyFont="1" applyFill="1" applyBorder="1" applyAlignment="1">
      <alignment horizontal="center" vertical="center"/>
    </xf>
    <xf numFmtId="0" fontId="16" fillId="5" borderId="12" xfId="2" applyFont="1" applyFill="1" applyBorder="1" applyAlignment="1">
      <alignment horizontal="center" vertical="center" wrapText="1"/>
    </xf>
    <xf numFmtId="0" fontId="34" fillId="5" borderId="12" xfId="4" applyFont="1" applyFill="1" applyBorder="1" applyAlignment="1">
      <alignment horizontal="center"/>
    </xf>
    <xf numFmtId="49" fontId="16" fillId="5" borderId="12" xfId="2" applyNumberFormat="1" applyFont="1" applyFill="1" applyBorder="1" applyAlignment="1">
      <alignment horizontal="center" vertical="center"/>
    </xf>
    <xf numFmtId="164" fontId="34" fillId="5" borderId="12" xfId="0" applyNumberFormat="1" applyFont="1" applyFill="1" applyBorder="1" applyAlignment="1" applyProtection="1">
      <alignment horizontal="center" vertical="center" wrapText="1"/>
    </xf>
    <xf numFmtId="0" fontId="34" fillId="5" borderId="12" xfId="4" applyFont="1" applyFill="1" applyBorder="1" applyAlignment="1">
      <alignment horizontal="center" wrapText="1"/>
    </xf>
    <xf numFmtId="0" fontId="34" fillId="5" borderId="12" xfId="4" applyFont="1" applyFill="1" applyBorder="1" applyAlignment="1">
      <alignment vertical="center" wrapText="1"/>
    </xf>
    <xf numFmtId="165" fontId="34" fillId="5" borderId="12" xfId="4" applyNumberFormat="1" applyFont="1" applyFill="1" applyBorder="1" applyAlignment="1">
      <alignment horizontal="center" wrapText="1"/>
    </xf>
    <xf numFmtId="164" fontId="34" fillId="5" borderId="12" xfId="0" applyNumberFormat="1" applyFont="1" applyFill="1" applyBorder="1" applyAlignment="1" applyProtection="1">
      <alignment horizontal="right" vertical="center" wrapText="1"/>
    </xf>
    <xf numFmtId="0" fontId="34" fillId="5" borderId="12" xfId="4" applyFont="1" applyFill="1" applyBorder="1" applyAlignment="1">
      <alignment horizontal="left" vertical="center" wrapText="1" indent="1"/>
    </xf>
    <xf numFmtId="0" fontId="34" fillId="5" borderId="12" xfId="4" applyFont="1" applyFill="1" applyBorder="1" applyAlignment="1">
      <alignment horizontal="left" vertical="center" wrapText="1" indent="2"/>
    </xf>
    <xf numFmtId="0" fontId="34" fillId="5" borderId="12" xfId="4" applyFont="1" applyFill="1" applyBorder="1" applyAlignment="1">
      <alignment horizontal="left" vertical="center" wrapText="1"/>
    </xf>
    <xf numFmtId="0" fontId="10" fillId="5" borderId="0" xfId="2" applyFont="1" applyFill="1"/>
    <xf numFmtId="0" fontId="10" fillId="5" borderId="0" xfId="2" applyFont="1" applyFill="1" applyAlignment="1">
      <alignment horizontal="center" vertical="center"/>
    </xf>
    <xf numFmtId="0" fontId="10" fillId="5" borderId="27" xfId="2" applyFont="1" applyFill="1" applyBorder="1" applyAlignment="1">
      <alignment horizontal="center" vertical="top"/>
    </xf>
    <xf numFmtId="0" fontId="10" fillId="5" borderId="12" xfId="2" applyFont="1" applyFill="1" applyBorder="1" applyAlignment="1">
      <alignment horizontal="center" vertical="top"/>
    </xf>
    <xf numFmtId="0" fontId="10" fillId="5" borderId="12" xfId="2" applyFont="1" applyFill="1" applyBorder="1" applyAlignment="1">
      <alignment horizontal="left" wrapText="1"/>
    </xf>
    <xf numFmtId="0" fontId="10" fillId="5" borderId="12" xfId="2" applyFont="1" applyFill="1" applyBorder="1" applyAlignment="1">
      <alignment horizontal="left" wrapText="1" indent="2"/>
    </xf>
    <xf numFmtId="0" fontId="10" fillId="5" borderId="12" xfId="2" applyFont="1" applyFill="1" applyBorder="1" applyAlignment="1">
      <alignment horizontal="left" wrapText="1" indent="4"/>
    </xf>
    <xf numFmtId="0" fontId="10" fillId="5" borderId="27" xfId="2" applyFont="1" applyFill="1" applyBorder="1" applyAlignment="1">
      <alignment horizontal="center" vertical="center" wrapText="1"/>
    </xf>
    <xf numFmtId="0" fontId="49" fillId="0" borderId="0" xfId="2" applyFont="1" applyFill="1"/>
    <xf numFmtId="0" fontId="49" fillId="0" borderId="0" xfId="0" applyFont="1" applyFill="1" applyProtection="1">
      <alignment vertical="center"/>
      <protection hidden="1"/>
    </xf>
    <xf numFmtId="0" fontId="11" fillId="0" borderId="0" xfId="0" applyNumberFormat="1" applyFont="1" applyFill="1" applyBorder="1" applyAlignment="1" applyProtection="1">
      <alignment horizontal="left" wrapText="1" indent="2"/>
    </xf>
    <xf numFmtId="0" fontId="11" fillId="0" borderId="0" xfId="0" applyNumberFormat="1" applyFont="1" applyFill="1" applyBorder="1" applyAlignment="1" applyProtection="1">
      <alignment horizontal="center" vertical="center" wrapText="1"/>
    </xf>
    <xf numFmtId="1" fontId="11" fillId="0" borderId="0" xfId="0" applyNumberFormat="1" applyFont="1" applyFill="1" applyBorder="1" applyAlignment="1" applyProtection="1">
      <alignment horizontal="right" vertical="center" wrapText="1"/>
    </xf>
    <xf numFmtId="1" fontId="11" fillId="0" borderId="0" xfId="0" applyNumberFormat="1" applyFont="1" applyFill="1" applyBorder="1" applyAlignment="1" applyProtection="1">
      <alignment vertical="center" wrapText="1"/>
      <protection locked="0"/>
    </xf>
    <xf numFmtId="0" fontId="33" fillId="5" borderId="0" xfId="0" applyNumberFormat="1" applyFont="1" applyFill="1" applyBorder="1" applyAlignment="1" applyProtection="1">
      <alignment vertical="center" wrapText="1"/>
    </xf>
    <xf numFmtId="0" fontId="31" fillId="0" borderId="15" xfId="0" applyNumberFormat="1" applyFont="1" applyFill="1" applyBorder="1" applyAlignment="1" applyProtection="1">
      <alignment horizontal="center"/>
      <protection locked="0"/>
    </xf>
    <xf numFmtId="0" fontId="31" fillId="0" borderId="0" xfId="0" applyNumberFormat="1" applyFont="1" applyFill="1" applyBorder="1" applyAlignment="1" applyProtection="1"/>
    <xf numFmtId="0" fontId="31" fillId="0" borderId="15" xfId="0" applyNumberFormat="1" applyFont="1" applyFill="1" applyBorder="1" applyAlignment="1" applyProtection="1">
      <protection locked="0"/>
    </xf>
    <xf numFmtId="0" fontId="31" fillId="0" borderId="13" xfId="0" applyNumberFormat="1" applyFont="1" applyFill="1" applyBorder="1" applyAlignment="1" applyProtection="1">
      <alignment horizontal="center" vertical="top"/>
    </xf>
    <xf numFmtId="0" fontId="31" fillId="0" borderId="0" xfId="0" applyNumberFormat="1" applyFont="1" applyFill="1" applyBorder="1" applyAlignment="1" applyProtection="1">
      <alignment horizontal="center" vertical="top"/>
    </xf>
    <xf numFmtId="14" fontId="31" fillId="0" borderId="15" xfId="0" applyNumberFormat="1" applyFont="1" applyFill="1" applyBorder="1" applyAlignment="1" applyProtection="1">
      <alignment horizontal="center"/>
      <protection locked="0"/>
    </xf>
    <xf numFmtId="0" fontId="16" fillId="5" borderId="12" xfId="4" applyFont="1" applyFill="1" applyBorder="1" applyAlignment="1">
      <alignment horizontal="left" vertical="center" wrapText="1"/>
    </xf>
    <xf numFmtId="1" fontId="34" fillId="5" borderId="12" xfId="0" applyNumberFormat="1" applyFont="1" applyFill="1" applyBorder="1" applyAlignment="1" applyProtection="1">
      <alignment vertical="center" wrapText="1"/>
      <protection locked="0"/>
    </xf>
    <xf numFmtId="0" fontId="11" fillId="5" borderId="12" xfId="0" applyNumberFormat="1" applyFont="1" applyFill="1" applyBorder="1" applyAlignment="1" applyProtection="1">
      <alignment horizontal="center" vertical="center"/>
    </xf>
    <xf numFmtId="0" fontId="11" fillId="5" borderId="12" xfId="0" applyNumberFormat="1" applyFont="1" applyFill="1" applyBorder="1" applyAlignment="1" applyProtection="1">
      <alignment horizontal="left"/>
    </xf>
    <xf numFmtId="1" fontId="10" fillId="0" borderId="12" xfId="0" applyNumberFormat="1" applyFont="1" applyBorder="1">
      <alignment vertical="center"/>
    </xf>
    <xf numFmtId="1" fontId="10" fillId="5" borderId="12" xfId="0" applyNumberFormat="1" applyFont="1" applyFill="1" applyBorder="1">
      <alignment vertical="center"/>
    </xf>
    <xf numFmtId="0" fontId="44" fillId="5" borderId="0" xfId="4" applyFont="1" applyFill="1"/>
    <xf numFmtId="0" fontId="41" fillId="0" borderId="0" xfId="4" applyFont="1" applyFill="1"/>
    <xf numFmtId="0" fontId="43" fillId="0" borderId="0" xfId="0" applyFont="1" applyFill="1">
      <alignment vertical="center"/>
    </xf>
    <xf numFmtId="0" fontId="44" fillId="0" borderId="0" xfId="4" applyFont="1" applyFill="1"/>
    <xf numFmtId="0" fontId="50" fillId="0" borderId="0" xfId="4" applyFont="1" applyFill="1"/>
    <xf numFmtId="164" fontId="3" fillId="3" borderId="12" xfId="0" applyNumberFormat="1" applyFont="1" applyFill="1" applyBorder="1" applyAlignment="1" applyProtection="1">
      <alignment horizontal="center" vertical="center" wrapText="1"/>
      <protection locked="0"/>
    </xf>
    <xf numFmtId="164" fontId="6" fillId="3" borderId="12" xfId="0" applyNumberFormat="1" applyFont="1" applyFill="1" applyBorder="1" applyAlignment="1" applyProtection="1">
      <alignment horizontal="center" vertical="center" wrapText="1"/>
      <protection locked="0"/>
    </xf>
    <xf numFmtId="0" fontId="0" fillId="0" borderId="0" xfId="0" applyAlignment="1">
      <alignment horizontal="right" vertical="center"/>
    </xf>
    <xf numFmtId="0" fontId="4" fillId="2" borderId="16" xfId="0" applyNumberFormat="1" applyFont="1" applyFill="1" applyBorder="1" applyAlignment="1" applyProtection="1">
      <alignment horizontal="center" vertical="center"/>
    </xf>
    <xf numFmtId="0" fontId="4" fillId="2" borderId="2" xfId="0" applyNumberFormat="1" applyFont="1" applyFill="1" applyBorder="1" applyAlignment="1" applyProtection="1">
      <alignment horizontal="center" vertical="center"/>
    </xf>
    <xf numFmtId="0" fontId="4" fillId="2" borderId="17" xfId="0" applyNumberFormat="1" applyFont="1" applyFill="1" applyBorder="1" applyAlignment="1" applyProtection="1">
      <alignment horizontal="center" vertical="center"/>
    </xf>
    <xf numFmtId="0" fontId="4" fillId="0" borderId="27" xfId="0" applyNumberFormat="1" applyFont="1" applyFill="1" applyBorder="1" applyAlignment="1" applyProtection="1">
      <alignment horizontal="center"/>
    </xf>
    <xf numFmtId="0" fontId="4" fillId="0" borderId="32" xfId="0" applyNumberFormat="1" applyFont="1" applyFill="1" applyBorder="1" applyAlignment="1" applyProtection="1">
      <alignment horizontal="center"/>
    </xf>
    <xf numFmtId="0" fontId="4" fillId="3" borderId="32" xfId="0" applyNumberFormat="1" applyFont="1" applyFill="1" applyBorder="1" applyAlignment="1" applyProtection="1">
      <alignment horizontal="left" vertical="center"/>
      <protection locked="0"/>
    </xf>
    <xf numFmtId="0" fontId="4" fillId="3" borderId="33" xfId="0" applyNumberFormat="1" applyFont="1" applyFill="1" applyBorder="1" applyAlignment="1" applyProtection="1">
      <alignment horizontal="left" vertical="center"/>
      <protection locked="0"/>
    </xf>
    <xf numFmtId="0" fontId="4" fillId="3" borderId="34" xfId="0" applyNumberFormat="1" applyFont="1" applyFill="1" applyBorder="1" applyAlignment="1" applyProtection="1">
      <alignment horizontal="center"/>
      <protection locked="0"/>
    </xf>
    <xf numFmtId="0" fontId="4" fillId="3" borderId="35" xfId="0" applyNumberFormat="1" applyFont="1" applyFill="1" applyBorder="1" applyAlignment="1" applyProtection="1">
      <alignment horizontal="center"/>
      <protection locked="0"/>
    </xf>
    <xf numFmtId="0" fontId="2" fillId="0" borderId="16" xfId="0" applyNumberFormat="1" applyFont="1" applyFill="1" applyBorder="1" applyAlignment="1" applyProtection="1">
      <alignment horizontal="center" vertical="center"/>
    </xf>
    <xf numFmtId="0" fontId="2" fillId="0" borderId="2" xfId="0" applyNumberFormat="1" applyFont="1" applyFill="1" applyBorder="1" applyAlignment="1" applyProtection="1">
      <alignment horizontal="center" vertical="center"/>
    </xf>
    <xf numFmtId="0" fontId="2" fillId="0" borderId="17" xfId="0" applyNumberFormat="1" applyFont="1" applyFill="1" applyBorder="1" applyAlignment="1" applyProtection="1">
      <alignment horizontal="center" vertical="center"/>
    </xf>
    <xf numFmtId="0" fontId="4" fillId="0" borderId="16" xfId="0" applyNumberFormat="1" applyFont="1" applyFill="1" applyBorder="1" applyAlignment="1" applyProtection="1">
      <alignment horizontal="center"/>
    </xf>
    <xf numFmtId="0" fontId="4" fillId="0" borderId="2" xfId="0" applyNumberFormat="1" applyFont="1" applyFill="1" applyBorder="1" applyAlignment="1" applyProtection="1">
      <alignment horizontal="center"/>
    </xf>
    <xf numFmtId="0" fontId="4" fillId="0" borderId="17" xfId="0" applyNumberFormat="1" applyFont="1" applyFill="1" applyBorder="1" applyAlignment="1" applyProtection="1">
      <alignment horizontal="center"/>
    </xf>
    <xf numFmtId="0" fontId="4" fillId="2" borderId="16" xfId="0" applyNumberFormat="1" applyFont="1" applyFill="1" applyBorder="1" applyAlignment="1" applyProtection="1">
      <alignment horizontal="center" vertical="top" wrapText="1"/>
    </xf>
    <xf numFmtId="0" fontId="4" fillId="2" borderId="2" xfId="0" applyNumberFormat="1" applyFont="1" applyFill="1" applyBorder="1" applyAlignment="1" applyProtection="1">
      <alignment horizontal="center" vertical="top" wrapText="1"/>
    </xf>
    <xf numFmtId="0" fontId="4" fillId="2" borderId="17" xfId="0" applyNumberFormat="1" applyFont="1" applyFill="1" applyBorder="1" applyAlignment="1" applyProtection="1">
      <alignment horizontal="center" vertical="top" wrapText="1"/>
    </xf>
    <xf numFmtId="0" fontId="4" fillId="0" borderId="30" xfId="0" applyNumberFormat="1" applyFont="1" applyFill="1" applyBorder="1" applyAlignment="1" applyProtection="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31" xfId="0" applyNumberFormat="1" applyFont="1" applyFill="1" applyBorder="1" applyAlignment="1" applyProtection="1">
      <alignment horizontal="center" vertical="center" wrapText="1"/>
    </xf>
    <xf numFmtId="0" fontId="4" fillId="0" borderId="18"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9" xfId="0" applyNumberFormat="1" applyFont="1" applyFill="1" applyBorder="1" applyAlignment="1" applyProtection="1">
      <alignment horizontal="center" vertical="center" wrapText="1"/>
    </xf>
    <xf numFmtId="0" fontId="20" fillId="2" borderId="12" xfId="0" applyNumberFormat="1" applyFont="1" applyFill="1" applyBorder="1" applyAlignment="1" applyProtection="1">
      <alignment horizontal="center" vertical="center" wrapText="1"/>
    </xf>
    <xf numFmtId="0" fontId="21" fillId="0" borderId="9" xfId="0" applyNumberFormat="1" applyFont="1" applyFill="1" applyBorder="1" applyAlignment="1" applyProtection="1"/>
    <xf numFmtId="0" fontId="7" fillId="2" borderId="12" xfId="0" applyNumberFormat="1" applyFont="1" applyFill="1" applyBorder="1" applyAlignment="1" applyProtection="1">
      <alignment horizontal="center" vertical="center" wrapText="1"/>
    </xf>
    <xf numFmtId="0" fontId="3" fillId="0" borderId="23" xfId="0" applyNumberFormat="1" applyFont="1" applyFill="1" applyBorder="1" applyAlignment="1" applyProtection="1"/>
    <xf numFmtId="0" fontId="3" fillId="0" borderId="15" xfId="0" applyNumberFormat="1" applyFont="1" applyFill="1" applyBorder="1" applyAlignment="1" applyProtection="1"/>
    <xf numFmtId="0" fontId="6" fillId="2" borderId="27" xfId="0" applyNumberFormat="1" applyFont="1" applyFill="1" applyBorder="1" applyAlignment="1" applyProtection="1">
      <alignment horizontal="center" vertical="center" wrapText="1"/>
    </xf>
    <xf numFmtId="0" fontId="6" fillId="2" borderId="33" xfId="0" applyNumberFormat="1" applyFont="1" applyFill="1" applyBorder="1" applyAlignment="1" applyProtection="1">
      <alignment horizontal="center" vertical="center" wrapText="1"/>
    </xf>
    <xf numFmtId="0" fontId="6" fillId="2" borderId="29" xfId="0" applyNumberFormat="1" applyFont="1" applyFill="1" applyBorder="1" applyAlignment="1" applyProtection="1">
      <alignment horizontal="center" vertical="center" wrapText="1"/>
    </xf>
    <xf numFmtId="0" fontId="6" fillId="2" borderId="9" xfId="0" applyNumberFormat="1" applyFont="1" applyFill="1" applyBorder="1" applyAlignment="1" applyProtection="1">
      <alignment horizontal="center" vertical="center" wrapText="1"/>
    </xf>
    <xf numFmtId="0" fontId="6" fillId="2" borderId="14" xfId="0" applyNumberFormat="1" applyFont="1" applyFill="1" applyBorder="1" applyAlignment="1" applyProtection="1">
      <alignment horizontal="center" vertical="center" wrapText="1"/>
    </xf>
    <xf numFmtId="0" fontId="6" fillId="2" borderId="23" xfId="0" applyNumberFormat="1" applyFont="1" applyFill="1" applyBorder="1" applyAlignment="1" applyProtection="1">
      <alignment horizontal="center" vertical="center" wrapText="1"/>
    </xf>
    <xf numFmtId="0" fontId="20" fillId="2" borderId="7" xfId="0" applyNumberFormat="1" applyFont="1" applyFill="1" applyBorder="1" applyAlignment="1" applyProtection="1">
      <alignment horizontal="center" vertical="center" wrapText="1"/>
    </xf>
    <xf numFmtId="0" fontId="20" fillId="2" borderId="0" xfId="0" applyNumberFormat="1" applyFont="1" applyFill="1" applyBorder="1" applyAlignment="1" applyProtection="1">
      <alignment horizontal="center" vertical="center" wrapText="1"/>
    </xf>
    <xf numFmtId="0" fontId="6" fillId="2" borderId="12" xfId="0" applyNumberFormat="1" applyFont="1" applyFill="1" applyBorder="1" applyAlignment="1" applyProtection="1">
      <alignment horizontal="center" vertical="center" wrapText="1"/>
    </xf>
    <xf numFmtId="0" fontId="7" fillId="2" borderId="23" xfId="0" applyNumberFormat="1" applyFont="1" applyFill="1" applyBorder="1" applyAlignment="1" applyProtection="1">
      <alignment horizontal="center" vertical="center" wrapText="1"/>
    </xf>
    <xf numFmtId="0" fontId="7" fillId="2" borderId="15" xfId="0" applyNumberFormat="1" applyFont="1" applyFill="1" applyBorder="1" applyAlignment="1" applyProtection="1">
      <alignment horizontal="center" vertical="center" wrapText="1"/>
    </xf>
    <xf numFmtId="0" fontId="6" fillId="2" borderId="32" xfId="0" applyNumberFormat="1" applyFont="1" applyFill="1" applyBorder="1" applyAlignment="1" applyProtection="1">
      <alignment horizontal="center" vertical="center" wrapText="1"/>
    </xf>
    <xf numFmtId="0" fontId="7" fillId="2" borderId="7" xfId="0" applyNumberFormat="1" applyFont="1" applyFill="1" applyBorder="1" applyAlignment="1" applyProtection="1">
      <alignment horizontal="center" vertical="center" wrapText="1"/>
    </xf>
    <xf numFmtId="0" fontId="7" fillId="2" borderId="0" xfId="0" applyNumberFormat="1" applyFont="1" applyFill="1" applyBorder="1" applyAlignment="1" applyProtection="1">
      <alignment horizontal="center" vertical="center" wrapText="1"/>
    </xf>
    <xf numFmtId="0" fontId="21" fillId="0" borderId="23" xfId="0" applyNumberFormat="1" applyFont="1" applyFill="1" applyBorder="1" applyAlignment="1" applyProtection="1"/>
    <xf numFmtId="0" fontId="21" fillId="0" borderId="15" xfId="0" applyNumberFormat="1" applyFont="1" applyFill="1" applyBorder="1" applyAlignment="1" applyProtection="1"/>
    <xf numFmtId="0" fontId="21" fillId="0" borderId="24" xfId="0" applyNumberFormat="1" applyFont="1" applyFill="1" applyBorder="1" applyAlignment="1" applyProtection="1"/>
    <xf numFmtId="0" fontId="23" fillId="0" borderId="23" xfId="0" applyNumberFormat="1" applyFont="1" applyFill="1" applyBorder="1" applyAlignment="1" applyProtection="1"/>
    <xf numFmtId="0" fontId="23" fillId="0" borderId="15" xfId="0" applyNumberFormat="1" applyFont="1" applyFill="1" applyBorder="1" applyAlignment="1" applyProtection="1"/>
    <xf numFmtId="0" fontId="23" fillId="0" borderId="24" xfId="0" applyNumberFormat="1" applyFont="1" applyFill="1" applyBorder="1" applyAlignment="1" applyProtection="1"/>
    <xf numFmtId="0" fontId="6" fillId="2" borderId="36" xfId="0" applyNumberFormat="1" applyFont="1" applyFill="1" applyBorder="1" applyAlignment="1" applyProtection="1">
      <alignment horizontal="center" vertical="center" wrapText="1"/>
    </xf>
    <xf numFmtId="0" fontId="6" fillId="2" borderId="7" xfId="0" applyNumberFormat="1" applyFont="1" applyFill="1" applyBorder="1" applyAlignment="1" applyProtection="1">
      <alignment horizontal="center" vertical="center" wrapText="1"/>
    </xf>
    <xf numFmtId="0" fontId="8" fillId="6" borderId="12" xfId="4" applyFont="1" applyFill="1" applyBorder="1" applyAlignment="1">
      <alignment horizontal="center" vertical="center" wrapText="1"/>
    </xf>
    <xf numFmtId="0" fontId="25" fillId="6" borderId="12" xfId="4" applyNumberFormat="1" applyFont="1" applyFill="1" applyBorder="1" applyAlignment="1">
      <alignment horizontal="center" vertical="center"/>
    </xf>
    <xf numFmtId="0" fontId="25" fillId="6" borderId="12" xfId="4" applyFont="1" applyFill="1" applyBorder="1" applyAlignment="1">
      <alignment horizontal="center" vertical="center" wrapText="1"/>
    </xf>
    <xf numFmtId="0" fontId="25" fillId="6" borderId="12" xfId="4" applyFont="1" applyFill="1" applyBorder="1" applyAlignment="1">
      <alignment horizontal="center" vertical="center"/>
    </xf>
    <xf numFmtId="0" fontId="3" fillId="0" borderId="24" xfId="0" applyNumberFormat="1" applyFont="1" applyFill="1" applyBorder="1" applyAlignment="1" applyProtection="1"/>
    <xf numFmtId="0" fontId="27" fillId="0" borderId="0" xfId="4" applyFont="1"/>
    <xf numFmtId="0" fontId="50" fillId="0" borderId="0" xfId="4" applyFont="1" applyFill="1"/>
    <xf numFmtId="0" fontId="23" fillId="0" borderId="9" xfId="0" applyNumberFormat="1" applyFont="1" applyFill="1" applyBorder="1" applyAlignment="1" applyProtection="1"/>
    <xf numFmtId="0" fontId="9" fillId="0" borderId="16" xfId="2" applyFont="1" applyBorder="1" applyAlignment="1">
      <alignment horizontal="center" vertical="center"/>
    </xf>
    <xf numFmtId="0" fontId="9" fillId="0" borderId="2" xfId="2" applyFont="1" applyBorder="1" applyAlignment="1">
      <alignment horizontal="center" vertical="center"/>
    </xf>
    <xf numFmtId="0" fontId="9" fillId="0" borderId="17" xfId="2" applyFont="1" applyBorder="1" applyAlignment="1">
      <alignment horizontal="center" vertical="center"/>
    </xf>
    <xf numFmtId="0" fontId="10" fillId="0" borderId="16" xfId="2" applyFont="1" applyBorder="1" applyAlignment="1">
      <alignment horizontal="center" vertical="center"/>
    </xf>
    <xf numFmtId="0" fontId="10" fillId="0" borderId="2" xfId="2" applyFont="1" applyBorder="1" applyAlignment="1">
      <alignment horizontal="center" vertical="center"/>
    </xf>
    <xf numFmtId="0" fontId="10" fillId="0" borderId="17" xfId="2" applyFont="1" applyBorder="1" applyAlignment="1">
      <alignment horizontal="center" vertical="center"/>
    </xf>
    <xf numFmtId="0" fontId="10" fillId="2" borderId="2" xfId="2" applyFont="1" applyFill="1" applyBorder="1" applyAlignment="1">
      <alignment horizontal="center" vertical="center" wrapText="1"/>
    </xf>
    <xf numFmtId="0" fontId="10" fillId="2" borderId="30" xfId="2" applyFont="1" applyFill="1" applyBorder="1" applyAlignment="1">
      <alignment horizontal="center" wrapText="1"/>
    </xf>
    <xf numFmtId="0" fontId="10" fillId="2" borderId="3" xfId="2" applyFont="1" applyFill="1" applyBorder="1" applyAlignment="1">
      <alignment horizontal="center"/>
    </xf>
    <xf numFmtId="0" fontId="10" fillId="2" borderId="31" xfId="2" applyFont="1" applyFill="1" applyBorder="1" applyAlignment="1">
      <alignment horizontal="center"/>
    </xf>
    <xf numFmtId="0" fontId="10" fillId="0" borderId="16" xfId="2" applyFont="1" applyBorder="1" applyAlignment="1">
      <alignment horizontal="center" vertical="top"/>
    </xf>
    <xf numFmtId="0" fontId="10" fillId="0" borderId="2" xfId="2" applyFont="1" applyBorder="1" applyAlignment="1">
      <alignment horizontal="center" vertical="top"/>
    </xf>
    <xf numFmtId="0" fontId="10" fillId="0" borderId="17" xfId="2" applyFont="1" applyBorder="1" applyAlignment="1">
      <alignment horizontal="center" vertical="top"/>
    </xf>
    <xf numFmtId="0" fontId="9" fillId="2" borderId="16"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9" fillId="2" borderId="17" xfId="2" applyFont="1" applyFill="1" applyBorder="1" applyAlignment="1">
      <alignment horizontal="center" vertical="center" wrapText="1"/>
    </xf>
    <xf numFmtId="0" fontId="10" fillId="2" borderId="0" xfId="2" applyFont="1" applyFill="1" applyBorder="1" applyAlignment="1">
      <alignment horizontal="center"/>
    </xf>
    <xf numFmtId="0" fontId="10" fillId="0" borderId="20" xfId="2" applyFont="1" applyBorder="1" applyAlignment="1">
      <alignment horizontal="center" vertical="top" wrapText="1"/>
    </xf>
    <xf numFmtId="0" fontId="10" fillId="0" borderId="3" xfId="2" applyFont="1" applyBorder="1" applyAlignment="1">
      <alignment horizontal="center" vertical="top" wrapText="1"/>
    </xf>
    <xf numFmtId="0" fontId="10" fillId="0" borderId="21" xfId="2" applyFont="1" applyBorder="1" applyAlignment="1">
      <alignment horizontal="center" vertical="top" wrapText="1"/>
    </xf>
    <xf numFmtId="0" fontId="10" fillId="0" borderId="7" xfId="2" applyFont="1" applyBorder="1" applyAlignment="1">
      <alignment horizontal="center" vertical="top" wrapText="1"/>
    </xf>
    <xf numFmtId="0" fontId="10" fillId="0" borderId="0" xfId="2" applyFont="1" applyBorder="1" applyAlignment="1">
      <alignment horizontal="center" vertical="top" wrapText="1"/>
    </xf>
    <xf numFmtId="0" fontId="10" fillId="0" borderId="22" xfId="2" applyFont="1" applyBorder="1" applyAlignment="1">
      <alignment horizontal="center" vertical="top" wrapText="1"/>
    </xf>
    <xf numFmtId="0" fontId="10" fillId="0" borderId="23" xfId="2" applyFont="1" applyBorder="1" applyAlignment="1">
      <alignment horizontal="center" vertical="top" wrapText="1"/>
    </xf>
    <xf numFmtId="0" fontId="10" fillId="0" borderId="15" xfId="2" applyFont="1" applyBorder="1" applyAlignment="1">
      <alignment horizontal="center" vertical="top" wrapText="1"/>
    </xf>
    <xf numFmtId="0" fontId="10" fillId="0" borderId="24" xfId="2" applyFont="1" applyBorder="1" applyAlignment="1">
      <alignment horizontal="center" vertical="top" wrapText="1"/>
    </xf>
    <xf numFmtId="0" fontId="10" fillId="0" borderId="0" xfId="2" applyFont="1" applyBorder="1" applyAlignment="1">
      <alignment horizontal="center" wrapText="1"/>
    </xf>
    <xf numFmtId="49" fontId="10" fillId="0" borderId="0" xfId="2" applyNumberFormat="1" applyFont="1" applyBorder="1" applyAlignment="1">
      <alignment horizontal="right"/>
    </xf>
    <xf numFmtId="0" fontId="10" fillId="0" borderId="0" xfId="2" applyFont="1" applyAlignment="1">
      <alignment horizontal="right"/>
    </xf>
    <xf numFmtId="49" fontId="10" fillId="0" borderId="15" xfId="2" applyNumberFormat="1" applyFont="1" applyFill="1" applyBorder="1" applyAlignment="1">
      <alignment horizontal="center"/>
    </xf>
    <xf numFmtId="0" fontId="10" fillId="0" borderId="0" xfId="2" applyFont="1" applyAlignment="1">
      <alignment horizontal="center" wrapText="1"/>
    </xf>
    <xf numFmtId="49" fontId="10" fillId="0" borderId="32" xfId="2" applyNumberFormat="1" applyFont="1" applyFill="1" applyBorder="1" applyAlignment="1">
      <alignment horizontal="center"/>
    </xf>
    <xf numFmtId="0" fontId="10" fillId="2" borderId="30"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31" xfId="2" applyFont="1" applyFill="1" applyBorder="1" applyAlignment="1">
      <alignment horizontal="center" vertical="center"/>
    </xf>
    <xf numFmtId="0" fontId="10" fillId="2" borderId="18" xfId="2" applyFont="1" applyFill="1" applyBorder="1" applyAlignment="1">
      <alignment horizontal="center" vertical="center"/>
    </xf>
    <xf numFmtId="0" fontId="10" fillId="2" borderId="5" xfId="2" applyFont="1" applyFill="1" applyBorder="1" applyAlignment="1">
      <alignment horizontal="center" vertical="center"/>
    </xf>
    <xf numFmtId="0" fontId="10" fillId="2" borderId="19" xfId="2" applyFont="1" applyFill="1" applyBorder="1" applyAlignment="1">
      <alignment horizontal="center" vertical="center"/>
    </xf>
    <xf numFmtId="0" fontId="9" fillId="0" borderId="13" xfId="2" applyFont="1" applyBorder="1"/>
    <xf numFmtId="0" fontId="10" fillId="0" borderId="32" xfId="2" applyFont="1" applyFill="1" applyBorder="1" applyAlignment="1">
      <alignment horizontal="left" vertical="center" wrapText="1"/>
    </xf>
    <xf numFmtId="0" fontId="10" fillId="0" borderId="32" xfId="2" applyNumberFormat="1" applyFont="1" applyFill="1" applyBorder="1" applyAlignment="1">
      <alignment horizontal="left" vertical="center" wrapText="1"/>
    </xf>
    <xf numFmtId="0" fontId="10" fillId="0" borderId="7" xfId="2" applyFont="1" applyBorder="1" applyAlignment="1">
      <alignment horizontal="center" vertical="center" wrapText="1"/>
    </xf>
    <xf numFmtId="0" fontId="10" fillId="0" borderId="0" xfId="2" applyFont="1" applyBorder="1" applyAlignment="1">
      <alignment horizontal="center" vertical="center" wrapText="1"/>
    </xf>
    <xf numFmtId="0" fontId="10" fillId="0" borderId="2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24" xfId="2" applyFont="1" applyBorder="1" applyAlignment="1">
      <alignment horizontal="center" vertical="center" wrapText="1"/>
    </xf>
    <xf numFmtId="0" fontId="10" fillId="2" borderId="16" xfId="2" applyFont="1" applyFill="1" applyBorder="1" applyAlignment="1">
      <alignment horizontal="center" vertical="center"/>
    </xf>
    <xf numFmtId="0" fontId="10" fillId="2" borderId="2" xfId="2" applyFont="1" applyFill="1" applyBorder="1" applyAlignment="1">
      <alignment horizontal="center" vertical="center"/>
    </xf>
    <xf numFmtId="0" fontId="10" fillId="2" borderId="17" xfId="2" applyFont="1" applyFill="1" applyBorder="1" applyAlignment="1">
      <alignment horizontal="center" vertical="center"/>
    </xf>
    <xf numFmtId="0" fontId="10" fillId="0" borderId="23" xfId="2" applyFont="1" applyFill="1" applyBorder="1" applyAlignment="1">
      <alignment horizontal="center" vertical="top" wrapText="1"/>
    </xf>
    <xf numFmtId="0" fontId="10" fillId="0" borderId="15" xfId="2" applyFont="1" applyFill="1" applyBorder="1" applyAlignment="1">
      <alignment horizontal="center" vertical="top" wrapText="1"/>
    </xf>
    <xf numFmtId="0" fontId="10" fillId="0" borderId="24" xfId="2" applyFont="1" applyFill="1" applyBorder="1" applyAlignment="1">
      <alignment horizontal="center" vertical="top" wrapText="1"/>
    </xf>
    <xf numFmtId="0" fontId="10" fillId="0" borderId="37" xfId="2" applyFont="1" applyBorder="1" applyAlignment="1">
      <alignment horizontal="center" vertical="top"/>
    </xf>
    <xf numFmtId="0" fontId="10" fillId="0" borderId="34" xfId="2" applyFont="1" applyBorder="1" applyAlignment="1">
      <alignment horizontal="center" vertical="top"/>
    </xf>
    <xf numFmtId="0" fontId="10" fillId="0" borderId="35" xfId="2" applyFont="1" applyBorder="1" applyAlignment="1">
      <alignment horizontal="center" vertical="top"/>
    </xf>
    <xf numFmtId="0" fontId="10" fillId="0" borderId="14" xfId="2" applyFont="1" applyBorder="1" applyAlignment="1">
      <alignment horizontal="center" vertical="top"/>
    </xf>
    <xf numFmtId="0" fontId="10" fillId="0" borderId="13" xfId="2" applyFont="1" applyBorder="1" applyAlignment="1">
      <alignment horizontal="center" vertical="top"/>
    </xf>
    <xf numFmtId="0" fontId="10" fillId="0" borderId="25" xfId="2" applyFont="1" applyBorder="1" applyAlignment="1">
      <alignment horizontal="center" vertical="top"/>
    </xf>
    <xf numFmtId="49" fontId="10" fillId="0" borderId="16" xfId="2" applyNumberFormat="1" applyFont="1" applyBorder="1" applyAlignment="1">
      <alignment horizontal="center" vertical="center"/>
    </xf>
    <xf numFmtId="49" fontId="10" fillId="0" borderId="2" xfId="2" applyNumberFormat="1" applyFont="1" applyBorder="1" applyAlignment="1">
      <alignment horizontal="center" vertical="center"/>
    </xf>
    <xf numFmtId="49" fontId="10" fillId="0" borderId="17" xfId="2" applyNumberFormat="1" applyFont="1" applyBorder="1" applyAlignment="1">
      <alignment horizontal="center" vertical="center"/>
    </xf>
    <xf numFmtId="0" fontId="10" fillId="0" borderId="16" xfId="2" applyNumberFormat="1" applyFont="1" applyFill="1" applyBorder="1" applyAlignment="1">
      <alignment horizontal="center" vertical="center" wrapText="1"/>
    </xf>
    <xf numFmtId="0" fontId="10" fillId="0" borderId="2" xfId="2" applyNumberFormat="1" applyFont="1" applyFill="1" applyBorder="1" applyAlignment="1">
      <alignment horizontal="center" vertical="center" wrapText="1"/>
    </xf>
    <xf numFmtId="0" fontId="10" fillId="0" borderId="17" xfId="2" applyNumberFormat="1" applyFont="1" applyFill="1" applyBorder="1" applyAlignment="1">
      <alignment horizontal="center" vertical="center" wrapText="1"/>
    </xf>
    <xf numFmtId="1" fontId="10" fillId="0" borderId="12" xfId="2" applyNumberFormat="1" applyFont="1" applyBorder="1" applyAlignment="1">
      <alignment horizontal="right" vertical="center"/>
    </xf>
    <xf numFmtId="0" fontId="10" fillId="0" borderId="12" xfId="2" applyFont="1" applyBorder="1" applyAlignment="1">
      <alignment horizontal="right" vertical="center"/>
    </xf>
    <xf numFmtId="0" fontId="10" fillId="0" borderId="12" xfId="2" applyFont="1" applyBorder="1" applyAlignment="1">
      <alignment horizontal="center" vertical="center" wrapText="1"/>
    </xf>
    <xf numFmtId="0" fontId="10" fillId="0" borderId="12" xfId="2" applyFont="1" applyBorder="1" applyAlignment="1">
      <alignment horizontal="right" vertical="center" wrapText="1"/>
    </xf>
    <xf numFmtId="1" fontId="10" fillId="0" borderId="12" xfId="2" applyNumberFormat="1" applyFont="1" applyBorder="1" applyAlignment="1">
      <alignment horizontal="right" vertical="center" wrapText="1"/>
    </xf>
    <xf numFmtId="1" fontId="10" fillId="0" borderId="12" xfId="2" applyNumberFormat="1" applyFont="1" applyBorder="1" applyAlignment="1">
      <alignment horizontal="center" vertical="center" wrapText="1"/>
    </xf>
    <xf numFmtId="0" fontId="10" fillId="0" borderId="27" xfId="2" applyFont="1" applyBorder="1" applyAlignment="1">
      <alignment horizontal="left" vertical="center" wrapText="1"/>
    </xf>
    <xf numFmtId="0" fontId="10" fillId="0" borderId="32" xfId="2" applyFont="1" applyBorder="1" applyAlignment="1">
      <alignment horizontal="left" vertical="center" wrapText="1"/>
    </xf>
    <xf numFmtId="0" fontId="10" fillId="0" borderId="33" xfId="2" applyFont="1" applyBorder="1" applyAlignment="1">
      <alignment horizontal="left" vertical="center" wrapText="1"/>
    </xf>
    <xf numFmtId="49" fontId="10" fillId="0" borderId="12" xfId="2" applyNumberFormat="1" applyFont="1" applyBorder="1" applyAlignment="1">
      <alignment horizontal="center" vertical="center" wrapText="1"/>
    </xf>
    <xf numFmtId="0" fontId="15" fillId="0" borderId="0" xfId="2" applyFont="1" applyAlignment="1">
      <alignment horizontal="center" vertical="center" wrapText="1"/>
    </xf>
    <xf numFmtId="0" fontId="10" fillId="0" borderId="14"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25" xfId="2" applyFont="1" applyBorder="1" applyAlignment="1">
      <alignment horizontal="center" vertical="center" wrapText="1"/>
    </xf>
    <xf numFmtId="0" fontId="10" fillId="0" borderId="27" xfId="2" applyFont="1" applyBorder="1" applyAlignment="1">
      <alignment horizontal="center" vertical="center" wrapText="1"/>
    </xf>
    <xf numFmtId="0" fontId="10" fillId="0" borderId="32" xfId="2" applyFont="1" applyBorder="1" applyAlignment="1">
      <alignment horizontal="center" vertical="center" wrapText="1"/>
    </xf>
    <xf numFmtId="0" fontId="10" fillId="0" borderId="33" xfId="2" applyFont="1" applyBorder="1" applyAlignment="1">
      <alignment horizontal="center" vertical="center" wrapText="1"/>
    </xf>
    <xf numFmtId="0" fontId="10" fillId="0" borderId="12" xfId="2" applyFont="1" applyBorder="1" applyAlignment="1">
      <alignment horizontal="center"/>
    </xf>
    <xf numFmtId="0" fontId="10" fillId="0" borderId="12" xfId="2" applyFont="1" applyFill="1" applyBorder="1" applyAlignment="1">
      <alignment horizontal="right" vertical="center"/>
    </xf>
    <xf numFmtId="0" fontId="10" fillId="0" borderId="33" xfId="2" applyFont="1" applyBorder="1" applyAlignment="1">
      <alignment horizontal="left" wrapText="1"/>
    </xf>
    <xf numFmtId="0" fontId="10" fillId="0" borderId="12" xfId="2" applyFont="1" applyBorder="1" applyAlignment="1">
      <alignment horizontal="left" wrapText="1"/>
    </xf>
    <xf numFmtId="49" fontId="10" fillId="0" borderId="12" xfId="2" applyNumberFormat="1" applyFont="1" applyBorder="1" applyAlignment="1">
      <alignment horizontal="center"/>
    </xf>
    <xf numFmtId="0" fontId="15" fillId="0" borderId="0" xfId="2" applyFont="1" applyAlignment="1">
      <alignment horizontal="center"/>
    </xf>
    <xf numFmtId="0" fontId="10" fillId="0" borderId="12" xfId="2" applyFont="1" applyBorder="1" applyAlignment="1">
      <alignment horizontal="center" vertical="center"/>
    </xf>
    <xf numFmtId="0" fontId="10" fillId="0" borderId="12" xfId="2" applyFont="1" applyBorder="1" applyAlignment="1">
      <alignment horizontal="center" vertical="top"/>
    </xf>
    <xf numFmtId="165" fontId="10" fillId="0" borderId="27" xfId="2" applyNumberFormat="1" applyFont="1" applyBorder="1" applyAlignment="1">
      <alignment horizontal="center" vertical="center" wrapText="1"/>
    </xf>
    <xf numFmtId="165" fontId="10" fillId="0" borderId="32" xfId="2" applyNumberFormat="1" applyFont="1" applyBorder="1" applyAlignment="1">
      <alignment horizontal="center" vertical="center" wrapText="1"/>
    </xf>
    <xf numFmtId="165" fontId="10" fillId="0" borderId="33" xfId="2" applyNumberFormat="1" applyFont="1" applyBorder="1" applyAlignment="1">
      <alignment horizontal="center" vertical="center" wrapText="1"/>
    </xf>
    <xf numFmtId="1" fontId="10" fillId="0" borderId="27" xfId="2" applyNumberFormat="1" applyFont="1" applyBorder="1" applyAlignment="1">
      <alignment horizontal="right" vertical="top" wrapText="1"/>
    </xf>
    <xf numFmtId="1" fontId="10" fillId="0" borderId="32" xfId="2" applyNumberFormat="1" applyFont="1" applyBorder="1" applyAlignment="1">
      <alignment horizontal="right" vertical="top" wrapText="1"/>
    </xf>
    <xf numFmtId="1" fontId="10" fillId="0" borderId="33" xfId="2" applyNumberFormat="1" applyFont="1" applyBorder="1" applyAlignment="1">
      <alignment horizontal="right" vertical="top" wrapText="1"/>
    </xf>
    <xf numFmtId="0" fontId="10" fillId="0" borderId="12" xfId="2" applyFont="1" applyBorder="1" applyAlignment="1">
      <alignment horizontal="left" vertical="center" wrapText="1"/>
    </xf>
    <xf numFmtId="0" fontId="10" fillId="0" borderId="0" xfId="0" applyFont="1" applyBorder="1" applyAlignment="1">
      <alignment horizontal="center" vertical="center" wrapText="1"/>
    </xf>
    <xf numFmtId="0" fontId="10" fillId="0" borderId="0" xfId="0" applyFont="1" applyBorder="1" applyAlignment="1">
      <alignment horizontal="center" vertical="center"/>
    </xf>
    <xf numFmtId="0" fontId="31" fillId="5" borderId="15" xfId="0" applyNumberFormat="1" applyFont="1" applyFill="1" applyBorder="1" applyAlignment="1" applyProtection="1">
      <alignment horizontal="center" vertical="center" wrapText="1"/>
    </xf>
    <xf numFmtId="0" fontId="33" fillId="5" borderId="0" xfId="0" applyNumberFormat="1" applyFont="1" applyFill="1" applyBorder="1" applyAlignment="1" applyProtection="1">
      <alignment horizontal="center" vertical="center" wrapText="1"/>
    </xf>
    <xf numFmtId="0" fontId="11" fillId="5" borderId="12" xfId="0" applyNumberFormat="1" applyFont="1" applyFill="1" applyBorder="1" applyAlignment="1" applyProtection="1">
      <alignment horizontal="center" vertical="center" wrapText="1"/>
    </xf>
    <xf numFmtId="0" fontId="31" fillId="5" borderId="0" xfId="0" applyNumberFormat="1" applyFont="1" applyFill="1" applyBorder="1" applyAlignment="1" applyProtection="1">
      <alignment horizontal="center" vertical="center" wrapText="1"/>
    </xf>
    <xf numFmtId="0" fontId="11" fillId="5" borderId="29" xfId="0" applyNumberFormat="1" applyFont="1" applyFill="1" applyBorder="1" applyAlignment="1" applyProtection="1">
      <alignment horizontal="center" vertical="center" wrapText="1"/>
    </xf>
    <xf numFmtId="0" fontId="11" fillId="5" borderId="9" xfId="0" applyNumberFormat="1" applyFont="1" applyFill="1" applyBorder="1" applyAlignment="1" applyProtection="1">
      <alignment horizontal="center" vertical="center" wrapText="1"/>
    </xf>
    <xf numFmtId="0" fontId="11" fillId="5" borderId="27" xfId="0" applyNumberFormat="1" applyFont="1" applyFill="1" applyBorder="1" applyAlignment="1" applyProtection="1">
      <alignment horizontal="center" vertical="center" wrapText="1"/>
    </xf>
    <xf numFmtId="0" fontId="11" fillId="5" borderId="32" xfId="0" applyNumberFormat="1" applyFont="1" applyFill="1" applyBorder="1" applyAlignment="1" applyProtection="1">
      <alignment horizontal="center" vertical="center" wrapText="1"/>
    </xf>
    <xf numFmtId="0" fontId="11" fillId="5" borderId="33" xfId="0" applyNumberFormat="1" applyFont="1" applyFill="1" applyBorder="1" applyAlignment="1" applyProtection="1">
      <alignment horizontal="center" vertical="center" wrapText="1"/>
    </xf>
    <xf numFmtId="0" fontId="10" fillId="5" borderId="12" xfId="0" applyFont="1" applyFill="1" applyBorder="1" applyAlignment="1">
      <alignment horizontal="center" vertical="center" wrapText="1"/>
    </xf>
    <xf numFmtId="0" fontId="33" fillId="5" borderId="0" xfId="0" applyNumberFormat="1" applyFont="1" applyFill="1" applyBorder="1" applyAlignment="1" applyProtection="1"/>
    <xf numFmtId="0" fontId="11" fillId="5" borderId="12" xfId="0" applyNumberFormat="1" applyFont="1" applyFill="1" applyBorder="1" applyAlignment="1" applyProtection="1">
      <alignment horizontal="center" vertical="center" wrapText="1"/>
      <protection locked="0"/>
    </xf>
    <xf numFmtId="0" fontId="11" fillId="5" borderId="36" xfId="0" applyNumberFormat="1" applyFont="1" applyFill="1" applyBorder="1" applyAlignment="1" applyProtection="1">
      <alignment horizontal="center" vertical="center" wrapText="1"/>
    </xf>
    <xf numFmtId="0" fontId="11" fillId="5" borderId="14" xfId="0" applyNumberFormat="1" applyFont="1" applyFill="1" applyBorder="1" applyAlignment="1" applyProtection="1">
      <alignment horizontal="center" vertical="center" wrapText="1"/>
    </xf>
    <xf numFmtId="0" fontId="11" fillId="5" borderId="7" xfId="0" applyNumberFormat="1" applyFont="1" applyFill="1" applyBorder="1" applyAlignment="1" applyProtection="1">
      <alignment horizontal="center" vertical="center" wrapText="1"/>
    </xf>
    <xf numFmtId="0" fontId="11" fillId="5" borderId="23" xfId="0" applyNumberFormat="1" applyFont="1" applyFill="1" applyBorder="1" applyAlignment="1" applyProtection="1">
      <alignment horizontal="center" vertical="center" wrapText="1"/>
    </xf>
    <xf numFmtId="0" fontId="11" fillId="5" borderId="12" xfId="4" applyFont="1" applyFill="1" applyBorder="1" applyAlignment="1">
      <alignment horizontal="center" vertical="center" wrapText="1"/>
    </xf>
    <xf numFmtId="0" fontId="35" fillId="5" borderId="0" xfId="0" applyNumberFormat="1" applyFont="1" applyFill="1" applyBorder="1" applyAlignment="1" applyProtection="1">
      <alignment horizontal="center" vertical="center" wrapText="1"/>
    </xf>
    <xf numFmtId="0" fontId="16" fillId="5" borderId="12" xfId="4" applyFont="1" applyFill="1" applyBorder="1" applyAlignment="1">
      <alignment horizontal="center" vertical="center" wrapText="1"/>
    </xf>
    <xf numFmtId="0" fontId="10" fillId="5" borderId="12" xfId="4" applyFont="1" applyFill="1" applyBorder="1" applyAlignment="1">
      <alignment horizontal="center" vertical="center" wrapText="1"/>
    </xf>
    <xf numFmtId="0" fontId="10" fillId="5" borderId="12" xfId="4" applyNumberFormat="1" applyFont="1" applyFill="1" applyBorder="1" applyAlignment="1">
      <alignment horizontal="center" vertical="center"/>
    </xf>
    <xf numFmtId="0" fontId="37" fillId="5" borderId="12" xfId="4" applyFont="1" applyFill="1" applyBorder="1" applyAlignment="1">
      <alignment horizontal="center" vertical="center" wrapText="1"/>
    </xf>
    <xf numFmtId="0" fontId="17" fillId="5" borderId="12" xfId="4" applyFont="1" applyFill="1" applyBorder="1" applyAlignment="1">
      <alignment horizontal="center" vertical="center" wrapText="1"/>
    </xf>
    <xf numFmtId="0" fontId="35" fillId="5" borderId="7" xfId="0" applyNumberFormat="1" applyFont="1" applyFill="1" applyBorder="1" applyAlignment="1" applyProtection="1">
      <alignment horizontal="center" vertical="center" wrapText="1"/>
    </xf>
    <xf numFmtId="0" fontId="32" fillId="5" borderId="23" xfId="4" applyFont="1" applyFill="1" applyBorder="1" applyAlignment="1">
      <alignment horizontal="center" vertical="center" wrapText="1"/>
    </xf>
    <xf numFmtId="0" fontId="32" fillId="5" borderId="24" xfId="4" applyFont="1" applyFill="1" applyBorder="1" applyAlignment="1">
      <alignment horizontal="center" vertical="center" wrapText="1"/>
    </xf>
    <xf numFmtId="0" fontId="24" fillId="0" borderId="0" xfId="4" applyFont="1" applyBorder="1" applyAlignment="1">
      <alignment horizontal="center"/>
    </xf>
    <xf numFmtId="0" fontId="37" fillId="0" borderId="12" xfId="4" applyFont="1" applyBorder="1" applyAlignment="1">
      <alignment horizontal="center" vertical="center" wrapText="1"/>
    </xf>
    <xf numFmtId="0" fontId="37" fillId="0" borderId="9" xfId="4" applyFont="1" applyBorder="1" applyAlignment="1">
      <alignment horizontal="center" vertical="center"/>
    </xf>
    <xf numFmtId="0" fontId="37" fillId="5" borderId="12" xfId="4" applyFont="1" applyFill="1" applyBorder="1" applyAlignment="1">
      <alignment horizontal="center" vertical="center"/>
    </xf>
    <xf numFmtId="1" fontId="16" fillId="5" borderId="12" xfId="4" applyNumberFormat="1" applyFont="1" applyFill="1" applyBorder="1" applyAlignment="1">
      <alignment horizontal="center" vertical="center" wrapText="1"/>
    </xf>
    <xf numFmtId="1" fontId="16" fillId="0" borderId="12" xfId="4" applyNumberFormat="1" applyFont="1" applyBorder="1" applyAlignment="1">
      <alignment horizontal="center"/>
    </xf>
    <xf numFmtId="0" fontId="16" fillId="0" borderId="12" xfId="4" applyFont="1" applyBorder="1" applyAlignment="1">
      <alignment horizontal="center"/>
    </xf>
    <xf numFmtId="0" fontId="32" fillId="5" borderId="15" xfId="4" applyFont="1" applyFill="1" applyBorder="1" applyAlignment="1">
      <alignment horizontal="center" vertical="center" wrapText="1"/>
    </xf>
    <xf numFmtId="0" fontId="10" fillId="0" borderId="12" xfId="0" applyFont="1" applyBorder="1" applyAlignment="1">
      <alignment horizontal="center" vertical="center"/>
    </xf>
    <xf numFmtId="0" fontId="10" fillId="0" borderId="27" xfId="0" applyFont="1" applyBorder="1" applyAlignment="1">
      <alignment horizontal="center" vertical="center" wrapText="1"/>
    </xf>
    <xf numFmtId="0" fontId="10" fillId="0" borderId="32" xfId="0" applyFont="1" applyBorder="1" applyAlignment="1">
      <alignment horizontal="center" vertical="center"/>
    </xf>
    <xf numFmtId="0" fontId="10" fillId="0" borderId="33" xfId="0" applyFont="1" applyBorder="1" applyAlignment="1">
      <alignment horizontal="center" vertical="center"/>
    </xf>
    <xf numFmtId="1" fontId="10" fillId="0" borderId="12" xfId="0" applyNumberFormat="1" applyFont="1" applyBorder="1" applyAlignment="1">
      <alignment horizontal="center" vertical="center"/>
    </xf>
    <xf numFmtId="1" fontId="11" fillId="5" borderId="12" xfId="0" applyNumberFormat="1" applyFont="1" applyFill="1" applyBorder="1" applyAlignment="1" applyProtection="1">
      <alignment horizontal="center" vertical="center" wrapText="1"/>
      <protection locked="0"/>
    </xf>
    <xf numFmtId="0" fontId="16" fillId="0" borderId="0" xfId="0" applyFont="1" applyBorder="1" applyAlignment="1">
      <alignment horizontal="center" vertical="center"/>
    </xf>
    <xf numFmtId="0" fontId="33" fillId="5" borderId="15" xfId="0" applyNumberFormat="1" applyFont="1" applyFill="1" applyBorder="1" applyAlignment="1" applyProtection="1">
      <alignment horizontal="center" vertical="center" wrapText="1"/>
    </xf>
    <xf numFmtId="0" fontId="11" fillId="5" borderId="12" xfId="0" applyNumberFormat="1" applyFont="1" applyFill="1" applyBorder="1" applyAlignment="1" applyProtection="1">
      <alignment horizontal="left" vertical="center" wrapText="1"/>
    </xf>
    <xf numFmtId="1" fontId="10" fillId="5" borderId="27" xfId="0" applyNumberFormat="1" applyFont="1" applyFill="1" applyBorder="1" applyAlignment="1">
      <alignment horizontal="right" vertical="center"/>
    </xf>
    <xf numFmtId="0" fontId="10" fillId="5" borderId="33" xfId="0" applyFont="1" applyFill="1" applyBorder="1" applyAlignment="1">
      <alignment horizontal="right" vertical="center"/>
    </xf>
    <xf numFmtId="0" fontId="15" fillId="0" borderId="0" xfId="0" applyFont="1" applyBorder="1" applyAlignment="1">
      <alignment horizontal="center" vertical="center" wrapText="1"/>
    </xf>
    <xf numFmtId="0" fontId="15" fillId="0" borderId="0" xfId="0" applyFont="1" applyAlignment="1">
      <alignment horizontal="center" vertical="center" wrapText="1"/>
    </xf>
    <xf numFmtId="0" fontId="10" fillId="5" borderId="27" xfId="0" applyFont="1" applyFill="1" applyBorder="1" applyAlignment="1">
      <alignment horizontal="center" vertical="center"/>
    </xf>
    <xf numFmtId="0" fontId="10" fillId="5" borderId="33" xfId="0" applyFont="1" applyFill="1" applyBorder="1" applyAlignment="1">
      <alignment horizontal="center" vertical="center"/>
    </xf>
    <xf numFmtId="164" fontId="11" fillId="5" borderId="12" xfId="0" applyNumberFormat="1" applyFont="1" applyFill="1" applyBorder="1" applyAlignment="1" applyProtection="1">
      <alignment horizontal="right" vertical="center" wrapText="1"/>
    </xf>
    <xf numFmtId="0" fontId="34" fillId="0" borderId="0" xfId="4" applyFont="1"/>
    <xf numFmtId="0" fontId="30" fillId="5" borderId="0" xfId="0" applyNumberFormat="1" applyFont="1" applyFill="1" applyBorder="1" applyAlignment="1" applyProtection="1">
      <alignment horizontal="center" vertical="center" wrapText="1"/>
    </xf>
    <xf numFmtId="0" fontId="34" fillId="5" borderId="12" xfId="4" applyFont="1" applyFill="1" applyBorder="1" applyAlignment="1">
      <alignment horizontal="center" vertical="center" wrapText="1"/>
    </xf>
    <xf numFmtId="0" fontId="16" fillId="5" borderId="12" xfId="2" applyFont="1" applyFill="1" applyBorder="1" applyAlignment="1">
      <alignment horizontal="left" wrapText="1"/>
    </xf>
    <xf numFmtId="0" fontId="30" fillId="5" borderId="0" xfId="4" applyFont="1" applyFill="1" applyBorder="1" applyAlignment="1">
      <alignment horizontal="center" vertical="center" wrapText="1"/>
    </xf>
    <xf numFmtId="0" fontId="34" fillId="5" borderId="12" xfId="4" applyFont="1" applyFill="1" applyBorder="1" applyAlignment="1">
      <alignment horizontal="center"/>
    </xf>
    <xf numFmtId="0" fontId="34" fillId="5" borderId="12" xfId="4" applyFont="1" applyFill="1" applyBorder="1" applyAlignment="1">
      <alignment horizontal="center" vertical="center"/>
    </xf>
    <xf numFmtId="0" fontId="31" fillId="0" borderId="0" xfId="0" applyNumberFormat="1" applyFont="1" applyFill="1" applyBorder="1" applyAlignment="1" applyProtection="1">
      <alignment horizontal="left" vertical="top" wrapText="1"/>
    </xf>
    <xf numFmtId="0" fontId="31" fillId="0" borderId="0" xfId="0" applyNumberFormat="1" applyFont="1" applyFill="1" applyBorder="1" applyAlignment="1" applyProtection="1">
      <alignment horizontal="center" vertical="top" wrapText="1"/>
    </xf>
  </cellXfs>
  <cellStyles count="5">
    <cellStyle name="Обычный" xfId="0" builtinId="0"/>
    <cellStyle name="Обычный 2" xfId="1"/>
    <cellStyle name="Обычный 3" xfId="2"/>
    <cellStyle name="Обычный 4" xfId="3"/>
    <cellStyle name="Обычный 5" xfId="4"/>
  </cellStyles>
  <dxfs count="299">
    <dxf>
      <font>
        <color rgb="FFFF0000"/>
      </font>
      <fill>
        <patternFill>
          <bgColor theme="0"/>
        </patternFill>
      </fill>
    </dxf>
    <dxf>
      <font>
        <b/>
        <i val="0"/>
        <color rgb="FFFF0000"/>
      </font>
    </dxf>
    <dxf>
      <font>
        <b/>
        <i val="0"/>
        <color rgb="FFFF0000"/>
      </font>
    </dxf>
    <dxf>
      <font>
        <b/>
        <i val="0"/>
        <color rgb="FFFF0000"/>
      </font>
    </dxf>
    <dxf>
      <font>
        <b/>
        <i val="0"/>
        <color rgb="FFFF0000"/>
        <name val="Cambria"/>
        <scheme val="none"/>
      </font>
      <fill>
        <patternFill>
          <bgColor theme="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theme="0"/>
      </font>
    </dxf>
    <dxf>
      <font>
        <color theme="0"/>
      </font>
    </dxf>
    <dxf>
      <font>
        <color theme="0"/>
      </font>
    </dxf>
    <dxf>
      <font>
        <color theme="0"/>
      </font>
    </dxf>
    <dxf>
      <font>
        <color theme="0"/>
      </font>
    </dxf>
    <dxf>
      <font>
        <color theme="0"/>
      </font>
    </dxf>
    <dxf>
      <font>
        <b/>
        <i val="0"/>
        <color rgb="FFFF0000"/>
      </font>
    </dxf>
    <dxf>
      <font>
        <color rgb="FFFF0000"/>
      </font>
      <fill>
        <patternFill>
          <bgColor theme="0"/>
        </patternFill>
      </fill>
    </dxf>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name val="Cambria"/>
        <scheme val="none"/>
      </font>
      <fill>
        <patternFill>
          <bgColor theme="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fill>
        <patternFill>
          <bgColor theme="0"/>
        </patternFill>
      </fill>
    </dxf>
    <dxf>
      <font>
        <b/>
        <i val="0"/>
        <color rgb="FFFF0000"/>
      </font>
    </dxf>
    <dxf>
      <font>
        <b/>
        <i val="0"/>
        <color rgb="FFFF0000"/>
      </font>
    </dxf>
    <dxf>
      <font>
        <color rgb="FFFF0000"/>
      </font>
      <fill>
        <patternFill>
          <bgColor theme="0"/>
        </patternFill>
      </fill>
    </dxf>
    <dxf>
      <font>
        <color rgb="FFFF0000"/>
      </font>
      <fill>
        <patternFill>
          <bgColor theme="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0000"/>
      </font>
    </dxf>
    <dxf>
      <font>
        <color rgb="FF00B0F0"/>
        <name val="Cambria"/>
        <scheme val="none"/>
      </font>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Лист1"/>
  <dimension ref="C3:D53"/>
  <sheetViews>
    <sheetView topLeftCell="A4" workbookViewId="0">
      <selection activeCell="D30" sqref="D30"/>
    </sheetView>
  </sheetViews>
  <sheetFormatPr defaultRowHeight="13.2"/>
  <cols>
    <col min="3" max="3" width="28.44140625" customWidth="1"/>
    <col min="4" max="4" width="29.33203125" customWidth="1"/>
  </cols>
  <sheetData>
    <row r="3" spans="3:4">
      <c r="C3" t="s">
        <v>1132</v>
      </c>
    </row>
    <row r="5" spans="3:4">
      <c r="C5" t="s">
        <v>1136</v>
      </c>
      <c r="D5" t="s">
        <v>1133</v>
      </c>
    </row>
    <row r="6" spans="3:4">
      <c r="C6" s="102" t="s">
        <v>1134</v>
      </c>
      <c r="D6" s="102">
        <v>1</v>
      </c>
    </row>
    <row r="7" spans="3:4">
      <c r="C7" s="102" t="s">
        <v>1135</v>
      </c>
      <c r="D7" s="102">
        <v>2</v>
      </c>
    </row>
    <row r="8" spans="3:4">
      <c r="C8" s="102" t="s">
        <v>1137</v>
      </c>
      <c r="D8" s="102">
        <v>3</v>
      </c>
    </row>
    <row r="9" spans="3:4">
      <c r="C9" s="102" t="s">
        <v>1138</v>
      </c>
      <c r="D9" s="102">
        <v>4</v>
      </c>
    </row>
    <row r="10" spans="3:4">
      <c r="C10" s="102" t="s">
        <v>1139</v>
      </c>
      <c r="D10" s="102">
        <v>5</v>
      </c>
    </row>
    <row r="11" spans="3:4">
      <c r="C11" s="102" t="s">
        <v>1140</v>
      </c>
      <c r="D11" s="102">
        <v>6</v>
      </c>
    </row>
    <row r="12" spans="3:4">
      <c r="C12" s="102" t="s">
        <v>1141</v>
      </c>
      <c r="D12" s="102">
        <v>7</v>
      </c>
    </row>
    <row r="13" spans="3:4">
      <c r="C13" s="102" t="s">
        <v>1142</v>
      </c>
      <c r="D13" s="102">
        <v>8</v>
      </c>
    </row>
    <row r="14" spans="3:4">
      <c r="C14" s="102" t="s">
        <v>1143</v>
      </c>
      <c r="D14" s="102">
        <v>9</v>
      </c>
    </row>
    <row r="15" spans="3:4">
      <c r="C15" s="102" t="s">
        <v>1144</v>
      </c>
      <c r="D15" s="102">
        <v>10</v>
      </c>
    </row>
    <row r="16" spans="3:4">
      <c r="C16" s="102" t="s">
        <v>1145</v>
      </c>
      <c r="D16" s="102">
        <v>11</v>
      </c>
    </row>
    <row r="17" spans="3:4">
      <c r="C17" s="102" t="s">
        <v>1146</v>
      </c>
      <c r="D17" s="102">
        <v>12</v>
      </c>
    </row>
    <row r="18" spans="3:4">
      <c r="C18" s="102" t="s">
        <v>1147</v>
      </c>
      <c r="D18" s="102">
        <v>13</v>
      </c>
    </row>
    <row r="19" spans="3:4">
      <c r="C19" s="102" t="s">
        <v>1148</v>
      </c>
      <c r="D19" s="102">
        <v>14</v>
      </c>
    </row>
    <row r="20" spans="3:4">
      <c r="C20" s="102" t="s">
        <v>1149</v>
      </c>
      <c r="D20" s="102">
        <v>15</v>
      </c>
    </row>
    <row r="21" spans="3:4">
      <c r="C21" s="102" t="s">
        <v>1274</v>
      </c>
      <c r="D21" s="102">
        <v>16</v>
      </c>
    </row>
    <row r="22" spans="3:4">
      <c r="C22" s="102" t="s">
        <v>1275</v>
      </c>
      <c r="D22" s="102">
        <v>17</v>
      </c>
    </row>
    <row r="23" spans="3:4">
      <c r="C23" s="102" t="s">
        <v>1276</v>
      </c>
      <c r="D23" s="102">
        <v>18</v>
      </c>
    </row>
    <row r="24" spans="3:4">
      <c r="C24" s="102" t="s">
        <v>1277</v>
      </c>
      <c r="D24" s="102">
        <v>19</v>
      </c>
    </row>
    <row r="25" spans="3:4">
      <c r="C25" s="102" t="s">
        <v>1278</v>
      </c>
      <c r="D25" s="102">
        <v>20</v>
      </c>
    </row>
    <row r="26" spans="3:4">
      <c r="C26" s="102" t="s">
        <v>1279</v>
      </c>
      <c r="D26" s="102">
        <v>21</v>
      </c>
    </row>
    <row r="27" spans="3:4">
      <c r="C27" s="102" t="s">
        <v>1280</v>
      </c>
      <c r="D27" s="102">
        <v>22</v>
      </c>
    </row>
    <row r="28" spans="3:4">
      <c r="C28" s="102" t="s">
        <v>1281</v>
      </c>
      <c r="D28" s="102">
        <v>23</v>
      </c>
    </row>
    <row r="29" spans="3:4">
      <c r="C29" s="102" t="s">
        <v>1282</v>
      </c>
      <c r="D29" s="102">
        <v>24</v>
      </c>
    </row>
    <row r="30" spans="3:4">
      <c r="C30" s="102" t="s">
        <v>1283</v>
      </c>
      <c r="D30" s="102">
        <v>25</v>
      </c>
    </row>
    <row r="31" spans="3:4">
      <c r="C31" s="102"/>
      <c r="D31" s="102"/>
    </row>
    <row r="32" spans="3:4">
      <c r="C32" s="102"/>
      <c r="D32" s="102"/>
    </row>
    <row r="33" spans="3:4">
      <c r="C33" s="102"/>
      <c r="D33" s="102"/>
    </row>
    <row r="34" spans="3:4">
      <c r="C34" s="102"/>
      <c r="D34" s="102"/>
    </row>
    <row r="35" spans="3:4">
      <c r="C35" s="102"/>
      <c r="D35" s="102"/>
    </row>
    <row r="36" spans="3:4">
      <c r="C36" s="102"/>
      <c r="D36" s="102"/>
    </row>
    <row r="37" spans="3:4">
      <c r="C37" s="102"/>
      <c r="D37" s="102"/>
    </row>
    <row r="38" spans="3:4">
      <c r="C38" s="102"/>
      <c r="D38" s="102"/>
    </row>
    <row r="39" spans="3:4">
      <c r="C39" s="102"/>
      <c r="D39" s="102"/>
    </row>
    <row r="40" spans="3:4">
      <c r="C40" s="102"/>
      <c r="D40" s="102"/>
    </row>
    <row r="41" spans="3:4">
      <c r="C41" s="102"/>
      <c r="D41" s="102"/>
    </row>
    <row r="42" spans="3:4">
      <c r="C42" s="102"/>
      <c r="D42" s="102"/>
    </row>
    <row r="43" spans="3:4">
      <c r="C43" s="102"/>
      <c r="D43" s="102"/>
    </row>
    <row r="44" spans="3:4">
      <c r="C44" s="102"/>
      <c r="D44" s="102"/>
    </row>
    <row r="45" spans="3:4">
      <c r="C45" s="102"/>
      <c r="D45" s="102"/>
    </row>
    <row r="46" spans="3:4">
      <c r="C46" s="102"/>
      <c r="D46" s="102"/>
    </row>
    <row r="47" spans="3:4">
      <c r="C47" s="102"/>
      <c r="D47" s="102"/>
    </row>
    <row r="48" spans="3:4">
      <c r="C48" s="102"/>
      <c r="D48" s="102"/>
    </row>
    <row r="49" spans="3:4">
      <c r="C49" s="102"/>
      <c r="D49" s="102"/>
    </row>
    <row r="50" spans="3:4">
      <c r="C50" s="102"/>
      <c r="D50" s="102"/>
    </row>
    <row r="51" spans="3:4">
      <c r="C51" s="102"/>
      <c r="D51" s="102"/>
    </row>
    <row r="52" spans="3:4">
      <c r="C52" s="102"/>
      <c r="D52" s="102"/>
    </row>
    <row r="53" spans="3:4">
      <c r="C53" s="102"/>
      <c r="D53" s="102"/>
    </row>
  </sheetData>
  <sheetProtection password="CF7A" sheet="1" objects="1" scenarios="1" formatColumns="0" formatRows="0" autoFilter="0"/>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sheetPr codeName="Лист35">
    <pageSetUpPr fitToPage="1"/>
  </sheetPr>
  <dimension ref="B1:I32"/>
  <sheetViews>
    <sheetView topLeftCell="A2" zoomScale="85" zoomScaleNormal="85" workbookViewId="0">
      <selection activeCell="O19" sqref="O19"/>
    </sheetView>
  </sheetViews>
  <sheetFormatPr defaultRowHeight="13.2"/>
  <cols>
    <col min="2" max="2" width="50" customWidth="1"/>
    <col min="3" max="3" width="8.88671875" customWidth="1"/>
    <col min="4" max="4" width="9" customWidth="1"/>
    <col min="5" max="5" width="14.5546875" customWidth="1"/>
    <col min="6" max="6" width="10.44140625" customWidth="1"/>
    <col min="7" max="7" width="9" customWidth="1"/>
    <col min="8" max="8" width="12.6640625" customWidth="1"/>
    <col min="9" max="9" width="16.33203125" customWidth="1"/>
  </cols>
  <sheetData>
    <row r="1" spans="2:9" ht="42" customHeight="1">
      <c r="B1" s="349" t="s">
        <v>1191</v>
      </c>
      <c r="C1" s="350"/>
      <c r="D1" s="350"/>
      <c r="E1" s="350"/>
      <c r="F1" s="350"/>
      <c r="G1" s="350"/>
      <c r="H1" s="350"/>
      <c r="I1" s="350"/>
    </row>
    <row r="2" spans="2:9" ht="30" customHeight="1">
      <c r="B2" s="348" t="s">
        <v>108</v>
      </c>
      <c r="C2" s="348" t="s">
        <v>17</v>
      </c>
      <c r="D2" s="348" t="s">
        <v>39</v>
      </c>
      <c r="E2" s="348" t="s">
        <v>1192</v>
      </c>
      <c r="F2" s="348"/>
      <c r="G2" s="348"/>
      <c r="H2" s="348"/>
      <c r="I2" s="348"/>
    </row>
    <row r="3" spans="2:9" ht="28.8">
      <c r="B3" s="348"/>
      <c r="C3" s="348"/>
      <c r="D3" s="348"/>
      <c r="E3" s="21" t="s">
        <v>1186</v>
      </c>
      <c r="F3" s="21" t="s">
        <v>1187</v>
      </c>
      <c r="G3" s="21" t="s">
        <v>1188</v>
      </c>
      <c r="H3" s="21" t="s">
        <v>1189</v>
      </c>
      <c r="I3" s="145" t="s">
        <v>1190</v>
      </c>
    </row>
    <row r="4" spans="2:9" ht="14.4">
      <c r="B4" s="21">
        <v>1</v>
      </c>
      <c r="C4" s="21">
        <v>2</v>
      </c>
      <c r="D4" s="21" t="s">
        <v>12</v>
      </c>
      <c r="E4" s="21" t="s">
        <v>13</v>
      </c>
      <c r="F4" s="21" t="s">
        <v>14</v>
      </c>
      <c r="G4" s="21" t="s">
        <v>18</v>
      </c>
      <c r="H4" s="21">
        <v>7</v>
      </c>
      <c r="I4" s="21">
        <v>8</v>
      </c>
    </row>
    <row r="5" spans="2:9" ht="30.6" customHeight="1">
      <c r="B5" s="135" t="s">
        <v>1193</v>
      </c>
      <c r="C5" s="150">
        <v>501</v>
      </c>
      <c r="D5" s="138">
        <f t="shared" ref="D5:I5" si="0">D6+D17+D18+D22+D23+D24+D25</f>
        <v>120</v>
      </c>
      <c r="E5" s="138">
        <f t="shared" si="0"/>
        <v>0</v>
      </c>
      <c r="F5" s="138">
        <f t="shared" si="0"/>
        <v>20</v>
      </c>
      <c r="G5" s="138">
        <f t="shared" si="0"/>
        <v>65</v>
      </c>
      <c r="H5" s="138">
        <f t="shared" si="0"/>
        <v>35</v>
      </c>
      <c r="I5" s="138">
        <f t="shared" si="0"/>
        <v>0</v>
      </c>
    </row>
    <row r="6" spans="2:9" ht="28.8">
      <c r="B6" s="32" t="s">
        <v>1072</v>
      </c>
      <c r="C6" s="150">
        <v>502</v>
      </c>
      <c r="D6" s="138">
        <f t="shared" ref="D6:I6" si="1">SUM(D7,D8,D10,D11,D12,D14,D15,D16)</f>
        <v>10</v>
      </c>
      <c r="E6" s="138">
        <f t="shared" si="1"/>
        <v>0</v>
      </c>
      <c r="F6" s="138">
        <f t="shared" si="1"/>
        <v>0</v>
      </c>
      <c r="G6" s="138">
        <f t="shared" si="1"/>
        <v>0</v>
      </c>
      <c r="H6" s="138">
        <f t="shared" si="1"/>
        <v>10</v>
      </c>
      <c r="I6" s="138">
        <f t="shared" si="1"/>
        <v>0</v>
      </c>
    </row>
    <row r="7" spans="2:9" ht="28.8">
      <c r="B7" s="33" t="s">
        <v>1115</v>
      </c>
      <c r="C7" s="150">
        <v>503</v>
      </c>
      <c r="D7" s="138">
        <f>E7+F7+G7+H7+I7</f>
        <v>0</v>
      </c>
      <c r="E7" s="146"/>
      <c r="F7" s="146"/>
      <c r="G7" s="146"/>
      <c r="H7" s="146"/>
      <c r="I7" s="146"/>
    </row>
    <row r="8" spans="2:9" ht="14.4">
      <c r="B8" s="33" t="s">
        <v>100</v>
      </c>
      <c r="C8" s="150">
        <v>504</v>
      </c>
      <c r="D8" s="138">
        <f t="shared" ref="D8:D27" si="2">E8+F8+G8+H8+I8</f>
        <v>10</v>
      </c>
      <c r="E8" s="146"/>
      <c r="F8" s="146"/>
      <c r="G8" s="146"/>
      <c r="H8" s="146">
        <v>10</v>
      </c>
      <c r="I8" s="146"/>
    </row>
    <row r="9" spans="2:9" ht="28.8">
      <c r="B9" s="134" t="s">
        <v>1469</v>
      </c>
      <c r="C9" s="150">
        <v>505</v>
      </c>
      <c r="D9" s="138">
        <f t="shared" si="2"/>
        <v>10</v>
      </c>
      <c r="E9" s="146"/>
      <c r="F9" s="146"/>
      <c r="G9" s="146"/>
      <c r="H9" s="146">
        <v>10</v>
      </c>
      <c r="I9" s="146"/>
    </row>
    <row r="10" spans="2:9" ht="14.4">
      <c r="B10" s="33" t="s">
        <v>101</v>
      </c>
      <c r="C10" s="150">
        <v>506</v>
      </c>
      <c r="D10" s="138">
        <f t="shared" si="2"/>
        <v>0</v>
      </c>
      <c r="E10" s="146"/>
      <c r="F10" s="146"/>
      <c r="G10" s="146"/>
      <c r="H10" s="146"/>
      <c r="I10" s="146"/>
    </row>
    <row r="11" spans="2:9" ht="14.4">
      <c r="B11" s="33" t="s">
        <v>102</v>
      </c>
      <c r="C11" s="150">
        <v>507</v>
      </c>
      <c r="D11" s="138">
        <f t="shared" si="2"/>
        <v>0</v>
      </c>
      <c r="E11" s="146"/>
      <c r="F11" s="146"/>
      <c r="G11" s="146"/>
      <c r="H11" s="146"/>
      <c r="I11" s="146"/>
    </row>
    <row r="12" spans="2:9" ht="14.4">
      <c r="B12" s="33" t="s">
        <v>103</v>
      </c>
      <c r="C12" s="150">
        <v>508</v>
      </c>
      <c r="D12" s="138">
        <f t="shared" si="2"/>
        <v>0</v>
      </c>
      <c r="E12" s="146"/>
      <c r="F12" s="146"/>
      <c r="G12" s="146"/>
      <c r="H12" s="146"/>
      <c r="I12" s="146"/>
    </row>
    <row r="13" spans="2:9" ht="29.25" customHeight="1">
      <c r="B13" s="134" t="s">
        <v>1468</v>
      </c>
      <c r="C13" s="150">
        <v>509</v>
      </c>
      <c r="D13" s="138">
        <f t="shared" si="2"/>
        <v>0</v>
      </c>
      <c r="E13" s="146"/>
      <c r="F13" s="146"/>
      <c r="G13" s="146"/>
      <c r="H13" s="146"/>
      <c r="I13" s="146"/>
    </row>
    <row r="14" spans="2:9" ht="12.75" customHeight="1">
      <c r="B14" s="33" t="s">
        <v>104</v>
      </c>
      <c r="C14" s="150">
        <v>510</v>
      </c>
      <c r="D14" s="138">
        <f t="shared" si="2"/>
        <v>0</v>
      </c>
      <c r="E14" s="146"/>
      <c r="F14" s="146"/>
      <c r="G14" s="146"/>
      <c r="H14" s="146"/>
      <c r="I14" s="146"/>
    </row>
    <row r="15" spans="2:9" ht="14.4">
      <c r="B15" s="33" t="s">
        <v>105</v>
      </c>
      <c r="C15" s="150">
        <v>511</v>
      </c>
      <c r="D15" s="138">
        <f t="shared" si="2"/>
        <v>0</v>
      </c>
      <c r="E15" s="146"/>
      <c r="F15" s="146"/>
      <c r="G15" s="146"/>
      <c r="H15" s="146"/>
      <c r="I15" s="146"/>
    </row>
    <row r="16" spans="2:9" ht="14.4">
      <c r="B16" s="33" t="s">
        <v>106</v>
      </c>
      <c r="C16" s="150">
        <v>512</v>
      </c>
      <c r="D16" s="138">
        <f t="shared" si="2"/>
        <v>0</v>
      </c>
      <c r="E16" s="146"/>
      <c r="F16" s="146"/>
      <c r="G16" s="146"/>
      <c r="H16" s="146"/>
      <c r="I16" s="146"/>
    </row>
    <row r="17" spans="2:9" ht="14.4">
      <c r="B17" s="32" t="s">
        <v>23</v>
      </c>
      <c r="C17" s="150">
        <v>513</v>
      </c>
      <c r="D17" s="138">
        <f t="shared" si="2"/>
        <v>110</v>
      </c>
      <c r="E17" s="146"/>
      <c r="F17" s="146">
        <v>20</v>
      </c>
      <c r="G17" s="146">
        <v>65</v>
      </c>
      <c r="H17" s="146">
        <v>25</v>
      </c>
      <c r="I17" s="146"/>
    </row>
    <row r="18" spans="2:9" ht="14.4">
      <c r="B18" s="32" t="s">
        <v>25</v>
      </c>
      <c r="C18" s="150">
        <v>514</v>
      </c>
      <c r="D18" s="138">
        <f t="shared" si="2"/>
        <v>0</v>
      </c>
      <c r="E18" s="146"/>
      <c r="F18" s="146"/>
      <c r="G18" s="146"/>
      <c r="H18" s="146"/>
      <c r="I18" s="146"/>
    </row>
    <row r="19" spans="2:9" ht="28.8">
      <c r="B19" s="33" t="s">
        <v>1073</v>
      </c>
      <c r="C19" s="150">
        <v>515</v>
      </c>
      <c r="D19" s="138">
        <f t="shared" si="2"/>
        <v>0</v>
      </c>
      <c r="E19" s="146"/>
      <c r="F19" s="146"/>
      <c r="G19" s="146"/>
      <c r="H19" s="146"/>
      <c r="I19" s="146"/>
    </row>
    <row r="20" spans="2:9" ht="14.4">
      <c r="B20" s="33" t="s">
        <v>28</v>
      </c>
      <c r="C20" s="150">
        <v>516</v>
      </c>
      <c r="D20" s="138">
        <f t="shared" si="2"/>
        <v>0</v>
      </c>
      <c r="E20" s="146"/>
      <c r="F20" s="146"/>
      <c r="G20" s="146"/>
      <c r="H20" s="146"/>
      <c r="I20" s="146"/>
    </row>
    <row r="21" spans="2:9" ht="14.25" customHeight="1">
      <c r="B21" s="33" t="s">
        <v>1184</v>
      </c>
      <c r="C21" s="150">
        <v>517</v>
      </c>
      <c r="D21" s="138">
        <f t="shared" si="2"/>
        <v>0</v>
      </c>
      <c r="E21" s="146"/>
      <c r="F21" s="146"/>
      <c r="G21" s="146"/>
      <c r="H21" s="146"/>
      <c r="I21" s="146"/>
    </row>
    <row r="22" spans="2:9" ht="14.4">
      <c r="B22" s="32" t="s">
        <v>30</v>
      </c>
      <c r="C22" s="150">
        <v>518</v>
      </c>
      <c r="D22" s="138">
        <f t="shared" si="2"/>
        <v>0</v>
      </c>
      <c r="E22" s="146"/>
      <c r="F22" s="146"/>
      <c r="G22" s="146"/>
      <c r="H22" s="146"/>
      <c r="I22" s="146"/>
    </row>
    <row r="23" spans="2:9" ht="14.4">
      <c r="B23" s="32" t="s">
        <v>32</v>
      </c>
      <c r="C23" s="150">
        <v>519</v>
      </c>
      <c r="D23" s="138">
        <f t="shared" si="2"/>
        <v>0</v>
      </c>
      <c r="E23" s="146"/>
      <c r="F23" s="146"/>
      <c r="G23" s="146"/>
      <c r="H23" s="146"/>
      <c r="I23" s="146"/>
    </row>
    <row r="24" spans="2:9" ht="14.4">
      <c r="B24" s="32" t="s">
        <v>34</v>
      </c>
      <c r="C24" s="150">
        <v>520</v>
      </c>
      <c r="D24" s="138">
        <f t="shared" si="2"/>
        <v>0</v>
      </c>
      <c r="E24" s="146"/>
      <c r="F24" s="146"/>
      <c r="G24" s="146"/>
      <c r="H24" s="146"/>
      <c r="I24" s="146"/>
    </row>
    <row r="25" spans="2:9" ht="14.4">
      <c r="B25" s="32" t="s">
        <v>35</v>
      </c>
      <c r="C25" s="150">
        <v>521</v>
      </c>
      <c r="D25" s="138">
        <f t="shared" si="2"/>
        <v>0</v>
      </c>
      <c r="E25" s="146"/>
      <c r="F25" s="146"/>
      <c r="G25" s="146"/>
      <c r="H25" s="146"/>
      <c r="I25" s="146"/>
    </row>
    <row r="26" spans="2:9" ht="28.8">
      <c r="B26" s="33" t="s">
        <v>1074</v>
      </c>
      <c r="C26" s="150">
        <v>522</v>
      </c>
      <c r="D26" s="138">
        <f t="shared" si="2"/>
        <v>0</v>
      </c>
      <c r="E26" s="146"/>
      <c r="F26" s="146"/>
      <c r="G26" s="146"/>
      <c r="H26" s="146"/>
      <c r="I26" s="146"/>
    </row>
    <row r="27" spans="2:9" ht="14.4">
      <c r="B27" s="33" t="s">
        <v>36</v>
      </c>
      <c r="C27" s="150">
        <v>523</v>
      </c>
      <c r="D27" s="138">
        <f t="shared" si="2"/>
        <v>0</v>
      </c>
      <c r="E27" s="146"/>
      <c r="F27" s="146"/>
      <c r="G27" s="146"/>
      <c r="H27" s="146"/>
      <c r="I27" s="146"/>
    </row>
    <row r="30" spans="2:9" ht="15.6">
      <c r="B30" s="103"/>
    </row>
    <row r="31" spans="2:9" ht="15.6">
      <c r="B31" s="103"/>
    </row>
    <row r="32" spans="2:9" ht="15.6">
      <c r="B32" s="103"/>
    </row>
  </sheetData>
  <sheetProtection password="CF7A" sheet="1" objects="1" scenarios="1" formatColumns="0" formatRows="0" autoFilter="0"/>
  <mergeCells count="5">
    <mergeCell ref="B1:I1"/>
    <mergeCell ref="B2:B3"/>
    <mergeCell ref="C2:C3"/>
    <mergeCell ref="D2:D3"/>
    <mergeCell ref="E2:I2"/>
  </mergeCells>
  <conditionalFormatting sqref="B32">
    <cfRule type="expression" dxfId="85" priority="354" stopIfTrue="1">
      <formula>$I$5&lt;&gt;'Раздел 5'!#REF!</formula>
    </cfRule>
  </conditionalFormatting>
  <conditionalFormatting sqref="B30">
    <cfRule type="expression" dxfId="84" priority="355" stopIfTrue="1">
      <formula>$D$5&lt;&gt;'Раздел 5'!#REF!</formula>
    </cfRule>
  </conditionalFormatting>
  <conditionalFormatting sqref="B31">
    <cfRule type="expression" dxfId="83" priority="356" stopIfTrue="1">
      <formula>'Раздел 5'!#REF!&lt;&gt;'Раздел 5'!#REF!</formula>
    </cfRule>
  </conditionalFormatting>
  <dataValidations count="1">
    <dataValidation type="whole" operator="greaterThanOrEqual" allowBlank="1" showInputMessage="1" showErrorMessage="1" error="Возможен ввод только целых чисел." sqref="D7:I27">
      <formula1>0</formula1>
    </dataValidation>
  </dataValidations>
  <pageMargins left="0.51181102362204722" right="0.51181102362204722" top="0.59055118110236227" bottom="0.39370078740157483" header="0" footer="0"/>
  <pageSetup paperSize="9" scale="85" fitToHeight="0" orientation="landscape" useFirstPageNumber="1"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codeName="Лист32">
    <pageSetUpPr fitToPage="1"/>
  </sheetPr>
  <dimension ref="B1:P32"/>
  <sheetViews>
    <sheetView zoomScale="85" zoomScaleNormal="85" workbookViewId="0">
      <selection activeCell="P13" sqref="P13"/>
    </sheetView>
  </sheetViews>
  <sheetFormatPr defaultRowHeight="13.2"/>
  <cols>
    <col min="2" max="2" width="48.109375" bestFit="1" customWidth="1"/>
    <col min="3" max="3" width="8.88671875" customWidth="1"/>
    <col min="4" max="4" width="9" customWidth="1"/>
    <col min="5" max="5" width="14.109375" customWidth="1"/>
    <col min="6" max="6" width="10.109375" customWidth="1"/>
    <col min="7" max="7" width="9.5546875" customWidth="1"/>
    <col min="8" max="8" width="8.88671875" customWidth="1"/>
    <col min="9" max="9" width="16.5546875" customWidth="1"/>
    <col min="10" max="11" width="17.44140625" customWidth="1"/>
    <col min="12" max="12" width="13" customWidth="1"/>
    <col min="13" max="13" width="16.6640625" customWidth="1"/>
    <col min="14" max="14" width="13.33203125" customWidth="1"/>
    <col min="16" max="16" width="14.6640625" customWidth="1"/>
  </cols>
  <sheetData>
    <row r="1" spans="2:16" ht="25.5" customHeight="1">
      <c r="B1" s="352" t="s">
        <v>1194</v>
      </c>
      <c r="C1" s="353"/>
      <c r="D1" s="353"/>
      <c r="E1" s="353"/>
      <c r="F1" s="353"/>
      <c r="G1" s="353"/>
      <c r="H1" s="353"/>
      <c r="I1" s="353"/>
      <c r="J1" s="353"/>
      <c r="K1" s="353"/>
      <c r="L1" s="353"/>
      <c r="M1" s="353"/>
      <c r="N1" s="353"/>
    </row>
    <row r="2" spans="2:16" ht="30" customHeight="1">
      <c r="B2" s="348" t="s">
        <v>108</v>
      </c>
      <c r="C2" s="348" t="s">
        <v>17</v>
      </c>
      <c r="D2" s="342" t="s">
        <v>39</v>
      </c>
      <c r="E2" s="348" t="s">
        <v>1192</v>
      </c>
      <c r="F2" s="348"/>
      <c r="G2" s="348"/>
      <c r="H2" s="348"/>
      <c r="I2" s="348"/>
      <c r="J2" s="340" t="s">
        <v>1196</v>
      </c>
      <c r="K2" s="351"/>
      <c r="L2" s="351"/>
      <c r="M2" s="351"/>
      <c r="N2" s="341"/>
    </row>
    <row r="3" spans="2:16" ht="86.4">
      <c r="B3" s="348"/>
      <c r="C3" s="348"/>
      <c r="D3" s="343"/>
      <c r="E3" s="21" t="s">
        <v>1186</v>
      </c>
      <c r="F3" s="21" t="s">
        <v>1187</v>
      </c>
      <c r="G3" s="21" t="s">
        <v>1188</v>
      </c>
      <c r="H3" s="21" t="s">
        <v>1189</v>
      </c>
      <c r="I3" s="21" t="s">
        <v>1190</v>
      </c>
      <c r="J3" s="158" t="s">
        <v>99</v>
      </c>
      <c r="K3" s="132" t="s">
        <v>1197</v>
      </c>
      <c r="L3" s="132" t="s">
        <v>1198</v>
      </c>
      <c r="M3" s="132" t="s">
        <v>1070</v>
      </c>
      <c r="N3" s="132" t="s">
        <v>1071</v>
      </c>
      <c r="P3" s="101" t="s">
        <v>3524</v>
      </c>
    </row>
    <row r="4" spans="2:16" ht="14.4">
      <c r="B4" s="21">
        <v>1</v>
      </c>
      <c r="C4" s="21">
        <v>2</v>
      </c>
      <c r="D4" s="21" t="s">
        <v>12</v>
      </c>
      <c r="E4" s="21" t="s">
        <v>13</v>
      </c>
      <c r="F4" s="21" t="s">
        <v>14</v>
      </c>
      <c r="G4" s="21" t="s">
        <v>18</v>
      </c>
      <c r="H4" s="21" t="s">
        <v>19</v>
      </c>
      <c r="I4" s="21" t="s">
        <v>20</v>
      </c>
      <c r="J4" s="21" t="s">
        <v>21</v>
      </c>
      <c r="K4" s="21" t="s">
        <v>22</v>
      </c>
      <c r="L4" s="21" t="s">
        <v>24</v>
      </c>
      <c r="M4" s="21" t="s">
        <v>26</v>
      </c>
      <c r="N4" s="21" t="s">
        <v>27</v>
      </c>
      <c r="P4" s="101"/>
    </row>
    <row r="5" spans="2:16" ht="14.4">
      <c r="B5" s="135" t="s">
        <v>1195</v>
      </c>
      <c r="C5" s="150">
        <v>601</v>
      </c>
      <c r="D5" s="138">
        <f>D6+D17+D18+D22+D23+D24+D25</f>
        <v>111</v>
      </c>
      <c r="E5" s="138">
        <f>E6+E17+E18+E22+E23+E24+E25</f>
        <v>0</v>
      </c>
      <c r="F5" s="138">
        <f t="shared" ref="F5:K5" si="0">F6+F17+F18+F22+F23+F24+F25</f>
        <v>20</v>
      </c>
      <c r="G5" s="138">
        <f t="shared" si="0"/>
        <v>66</v>
      </c>
      <c r="H5" s="138">
        <f t="shared" si="0"/>
        <v>25</v>
      </c>
      <c r="I5" s="138">
        <f t="shared" si="0"/>
        <v>0</v>
      </c>
      <c r="J5" s="138">
        <f t="shared" si="0"/>
        <v>11</v>
      </c>
      <c r="K5" s="138">
        <f t="shared" si="0"/>
        <v>1</v>
      </c>
      <c r="L5" s="138">
        <f>L6+L17+L18+L22+L23+L24+L25</f>
        <v>0</v>
      </c>
      <c r="M5" s="138">
        <f>M6+M17+M18+M22+M23+M24+M25</f>
        <v>0</v>
      </c>
      <c r="N5" s="138">
        <f>N6+N17+N18+N22+N23+N24+N25</f>
        <v>0</v>
      </c>
      <c r="P5" s="131"/>
    </row>
    <row r="6" spans="2:16" ht="28.8">
      <c r="B6" s="32" t="s">
        <v>1072</v>
      </c>
      <c r="C6" s="150">
        <v>602</v>
      </c>
      <c r="D6" s="138">
        <f t="shared" ref="D6:N6" si="1">SUM(D7,D8,D10,D11,D12,D14,D15,D16)</f>
        <v>10</v>
      </c>
      <c r="E6" s="138">
        <f t="shared" si="1"/>
        <v>0</v>
      </c>
      <c r="F6" s="138">
        <f t="shared" ref="F6:K6" si="2">SUM(F7,F8,F10,F11,F12,F14,F15,F16)</f>
        <v>0</v>
      </c>
      <c r="G6" s="138">
        <f t="shared" si="2"/>
        <v>0</v>
      </c>
      <c r="H6" s="138">
        <f t="shared" si="2"/>
        <v>10</v>
      </c>
      <c r="I6" s="138">
        <f t="shared" si="2"/>
        <v>0</v>
      </c>
      <c r="J6" s="138">
        <f t="shared" si="2"/>
        <v>10</v>
      </c>
      <c r="K6" s="138">
        <f t="shared" si="2"/>
        <v>0</v>
      </c>
      <c r="L6" s="138">
        <f t="shared" si="1"/>
        <v>0</v>
      </c>
      <c r="M6" s="138">
        <f t="shared" si="1"/>
        <v>0</v>
      </c>
      <c r="N6" s="138">
        <f t="shared" si="1"/>
        <v>0</v>
      </c>
      <c r="P6" s="211">
        <f>'Раздел 2'!D4+'Раздел 2'!D5+'Раздел 2'!D6+'Раздел 2'!D7+'Раздел 2'!D8</f>
        <v>111</v>
      </c>
    </row>
    <row r="7" spans="2:16" ht="28.8">
      <c r="B7" s="33" t="s">
        <v>1115</v>
      </c>
      <c r="C7" s="150">
        <v>603</v>
      </c>
      <c r="D7" s="138">
        <f>E7+F7+G7+H7+I7</f>
        <v>0</v>
      </c>
      <c r="E7" s="146"/>
      <c r="F7" s="146"/>
      <c r="G7" s="146"/>
      <c r="H7" s="146"/>
      <c r="I7" s="146"/>
      <c r="J7" s="146"/>
      <c r="K7" s="146"/>
      <c r="L7" s="146"/>
      <c r="M7" s="146"/>
      <c r="N7" s="146"/>
    </row>
    <row r="8" spans="2:16" ht="14.4">
      <c r="B8" s="33" t="s">
        <v>100</v>
      </c>
      <c r="C8" s="150">
        <v>604</v>
      </c>
      <c r="D8" s="138">
        <f t="shared" ref="D8:D27" si="3">E8+F8+G8+H8+I8</f>
        <v>10</v>
      </c>
      <c r="E8" s="146"/>
      <c r="F8" s="146"/>
      <c r="G8" s="146"/>
      <c r="H8" s="146">
        <v>10</v>
      </c>
      <c r="I8" s="146"/>
      <c r="J8" s="146">
        <v>10</v>
      </c>
      <c r="K8" s="146"/>
      <c r="L8" s="146"/>
      <c r="M8" s="146"/>
      <c r="N8" s="146"/>
    </row>
    <row r="9" spans="2:16" ht="28.8">
      <c r="B9" s="134" t="s">
        <v>1469</v>
      </c>
      <c r="C9" s="150">
        <v>605</v>
      </c>
      <c r="D9" s="138">
        <f t="shared" si="3"/>
        <v>10</v>
      </c>
      <c r="E9" s="146"/>
      <c r="F9" s="146"/>
      <c r="G9" s="146"/>
      <c r="H9" s="146">
        <v>10</v>
      </c>
      <c r="I9" s="146"/>
      <c r="J9" s="146">
        <v>10</v>
      </c>
      <c r="K9" s="146"/>
      <c r="L9" s="146"/>
      <c r="M9" s="146"/>
      <c r="N9" s="146"/>
    </row>
    <row r="10" spans="2:16" ht="14.4">
      <c r="B10" s="33" t="s">
        <v>101</v>
      </c>
      <c r="C10" s="150">
        <v>606</v>
      </c>
      <c r="D10" s="138">
        <f t="shared" si="3"/>
        <v>0</v>
      </c>
      <c r="E10" s="146"/>
      <c r="F10" s="146"/>
      <c r="G10" s="146"/>
      <c r="H10" s="146"/>
      <c r="I10" s="146"/>
      <c r="J10" s="146"/>
      <c r="K10" s="146"/>
      <c r="L10" s="146"/>
      <c r="M10" s="146"/>
      <c r="N10" s="146"/>
    </row>
    <row r="11" spans="2:16" ht="14.4">
      <c r="B11" s="33" t="s">
        <v>102</v>
      </c>
      <c r="C11" s="150">
        <v>607</v>
      </c>
      <c r="D11" s="138">
        <f t="shared" si="3"/>
        <v>0</v>
      </c>
      <c r="E11" s="146"/>
      <c r="F11" s="146"/>
      <c r="G11" s="146"/>
      <c r="H11" s="146"/>
      <c r="I11" s="146"/>
      <c r="J11" s="146"/>
      <c r="K11" s="146"/>
      <c r="L11" s="146"/>
      <c r="M11" s="146"/>
      <c r="N11" s="146"/>
    </row>
    <row r="12" spans="2:16" ht="14.4">
      <c r="B12" s="33" t="s">
        <v>103</v>
      </c>
      <c r="C12" s="150">
        <v>608</v>
      </c>
      <c r="D12" s="138">
        <f t="shared" si="3"/>
        <v>0</v>
      </c>
      <c r="E12" s="146"/>
      <c r="F12" s="146"/>
      <c r="G12" s="146"/>
      <c r="H12" s="146"/>
      <c r="I12" s="146"/>
      <c r="J12" s="146"/>
      <c r="K12" s="146"/>
      <c r="L12" s="146"/>
      <c r="M12" s="146"/>
      <c r="N12" s="146"/>
    </row>
    <row r="13" spans="2:16" ht="28.8">
      <c r="B13" s="134" t="s">
        <v>1468</v>
      </c>
      <c r="C13" s="150">
        <v>609</v>
      </c>
      <c r="D13" s="138">
        <f t="shared" si="3"/>
        <v>0</v>
      </c>
      <c r="E13" s="146"/>
      <c r="F13" s="146"/>
      <c r="G13" s="146"/>
      <c r="H13" s="146"/>
      <c r="I13" s="146"/>
      <c r="J13" s="146"/>
      <c r="K13" s="146"/>
      <c r="L13" s="146"/>
      <c r="M13" s="146"/>
      <c r="N13" s="146"/>
    </row>
    <row r="14" spans="2:16" ht="18" customHeight="1">
      <c r="B14" s="33" t="s">
        <v>104</v>
      </c>
      <c r="C14" s="150">
        <v>610</v>
      </c>
      <c r="D14" s="138">
        <f t="shared" si="3"/>
        <v>0</v>
      </c>
      <c r="E14" s="146"/>
      <c r="F14" s="146"/>
      <c r="G14" s="146"/>
      <c r="H14" s="146"/>
      <c r="I14" s="146"/>
      <c r="J14" s="146"/>
      <c r="K14" s="146"/>
      <c r="L14" s="146"/>
      <c r="M14" s="146"/>
      <c r="N14" s="146"/>
    </row>
    <row r="15" spans="2:16" ht="14.4">
      <c r="B15" s="33" t="s">
        <v>105</v>
      </c>
      <c r="C15" s="150">
        <v>611</v>
      </c>
      <c r="D15" s="138">
        <f t="shared" si="3"/>
        <v>0</v>
      </c>
      <c r="E15" s="146"/>
      <c r="F15" s="146"/>
      <c r="G15" s="146"/>
      <c r="H15" s="146"/>
      <c r="I15" s="146"/>
      <c r="J15" s="146"/>
      <c r="K15" s="146"/>
      <c r="L15" s="146"/>
      <c r="M15" s="146"/>
      <c r="N15" s="146"/>
    </row>
    <row r="16" spans="2:16" ht="14.4">
      <c r="B16" s="33" t="s">
        <v>106</v>
      </c>
      <c r="C16" s="150">
        <v>612</v>
      </c>
      <c r="D16" s="138">
        <f t="shared" si="3"/>
        <v>0</v>
      </c>
      <c r="E16" s="146"/>
      <c r="F16" s="146"/>
      <c r="G16" s="146"/>
      <c r="H16" s="146"/>
      <c r="I16" s="146"/>
      <c r="J16" s="146"/>
      <c r="K16" s="146"/>
      <c r="L16" s="146"/>
      <c r="M16" s="146"/>
      <c r="N16" s="146"/>
    </row>
    <row r="17" spans="2:14" ht="14.4">
      <c r="B17" s="32" t="s">
        <v>23</v>
      </c>
      <c r="C17" s="150">
        <v>613</v>
      </c>
      <c r="D17" s="138">
        <f t="shared" si="3"/>
        <v>101</v>
      </c>
      <c r="E17" s="146"/>
      <c r="F17" s="146">
        <v>20</v>
      </c>
      <c r="G17" s="146">
        <v>66</v>
      </c>
      <c r="H17" s="146">
        <v>15</v>
      </c>
      <c r="I17" s="146"/>
      <c r="J17" s="146">
        <v>1</v>
      </c>
      <c r="K17" s="146">
        <v>1</v>
      </c>
      <c r="L17" s="146"/>
      <c r="M17" s="146"/>
      <c r="N17" s="146"/>
    </row>
    <row r="18" spans="2:14" ht="14.4">
      <c r="B18" s="32" t="s">
        <v>25</v>
      </c>
      <c r="C18" s="150">
        <v>614</v>
      </c>
      <c r="D18" s="138">
        <f t="shared" si="3"/>
        <v>0</v>
      </c>
      <c r="E18" s="146"/>
      <c r="F18" s="146"/>
      <c r="G18" s="146"/>
      <c r="H18" s="146"/>
      <c r="I18" s="146"/>
      <c r="J18" s="146"/>
      <c r="K18" s="146"/>
      <c r="L18" s="146"/>
      <c r="M18" s="146"/>
      <c r="N18" s="146"/>
    </row>
    <row r="19" spans="2:14" ht="28.8">
      <c r="B19" s="33" t="s">
        <v>1073</v>
      </c>
      <c r="C19" s="150">
        <v>615</v>
      </c>
      <c r="D19" s="138">
        <f t="shared" si="3"/>
        <v>0</v>
      </c>
      <c r="E19" s="146"/>
      <c r="F19" s="146"/>
      <c r="G19" s="146"/>
      <c r="H19" s="146"/>
      <c r="I19" s="146"/>
      <c r="J19" s="146"/>
      <c r="K19" s="146"/>
      <c r="L19" s="146"/>
      <c r="M19" s="146"/>
      <c r="N19" s="146"/>
    </row>
    <row r="20" spans="2:14" ht="14.4">
      <c r="B20" s="33" t="s">
        <v>28</v>
      </c>
      <c r="C20" s="150">
        <v>616</v>
      </c>
      <c r="D20" s="138">
        <f t="shared" si="3"/>
        <v>0</v>
      </c>
      <c r="E20" s="146"/>
      <c r="F20" s="146"/>
      <c r="G20" s="146"/>
      <c r="H20" s="146"/>
      <c r="I20" s="146"/>
      <c r="J20" s="146"/>
      <c r="K20" s="146"/>
      <c r="L20" s="146"/>
      <c r="M20" s="146"/>
      <c r="N20" s="146"/>
    </row>
    <row r="21" spans="2:14" ht="15.75" customHeight="1">
      <c r="B21" s="33" t="s">
        <v>1184</v>
      </c>
      <c r="C21" s="150">
        <v>617</v>
      </c>
      <c r="D21" s="138">
        <f t="shared" si="3"/>
        <v>0</v>
      </c>
      <c r="E21" s="146"/>
      <c r="F21" s="146"/>
      <c r="G21" s="146"/>
      <c r="H21" s="146"/>
      <c r="I21" s="146"/>
      <c r="J21" s="146"/>
      <c r="K21" s="146"/>
      <c r="L21" s="146"/>
      <c r="M21" s="146"/>
      <c r="N21" s="146"/>
    </row>
    <row r="22" spans="2:14" ht="14.4">
      <c r="B22" s="32" t="s">
        <v>30</v>
      </c>
      <c r="C22" s="150">
        <v>618</v>
      </c>
      <c r="D22" s="138">
        <f t="shared" si="3"/>
        <v>0</v>
      </c>
      <c r="E22" s="146"/>
      <c r="F22" s="146"/>
      <c r="G22" s="146"/>
      <c r="H22" s="146"/>
      <c r="I22" s="146"/>
      <c r="J22" s="146"/>
      <c r="K22" s="146"/>
      <c r="L22" s="146"/>
      <c r="M22" s="146"/>
      <c r="N22" s="146"/>
    </row>
    <row r="23" spans="2:14" ht="14.4">
      <c r="B23" s="32" t="s">
        <v>32</v>
      </c>
      <c r="C23" s="150">
        <v>619</v>
      </c>
      <c r="D23" s="138">
        <f t="shared" si="3"/>
        <v>0</v>
      </c>
      <c r="E23" s="146"/>
      <c r="F23" s="146"/>
      <c r="G23" s="146"/>
      <c r="H23" s="146"/>
      <c r="I23" s="146"/>
      <c r="J23" s="146"/>
      <c r="K23" s="146"/>
      <c r="L23" s="146"/>
      <c r="M23" s="146"/>
      <c r="N23" s="146"/>
    </row>
    <row r="24" spans="2:14" ht="14.4">
      <c r="B24" s="32" t="s">
        <v>34</v>
      </c>
      <c r="C24" s="150">
        <v>620</v>
      </c>
      <c r="D24" s="138">
        <f t="shared" si="3"/>
        <v>0</v>
      </c>
      <c r="E24" s="146"/>
      <c r="F24" s="146"/>
      <c r="G24" s="146"/>
      <c r="H24" s="146"/>
      <c r="I24" s="146"/>
      <c r="J24" s="146"/>
      <c r="K24" s="146"/>
      <c r="L24" s="146"/>
      <c r="M24" s="146"/>
      <c r="N24" s="146"/>
    </row>
    <row r="25" spans="2:14" ht="14.4">
      <c r="B25" s="32" t="s">
        <v>35</v>
      </c>
      <c r="C25" s="150">
        <v>621</v>
      </c>
      <c r="D25" s="138">
        <f t="shared" si="3"/>
        <v>0</v>
      </c>
      <c r="E25" s="146"/>
      <c r="F25" s="146"/>
      <c r="G25" s="146"/>
      <c r="H25" s="146"/>
      <c r="I25" s="146"/>
      <c r="J25" s="146"/>
      <c r="K25" s="146"/>
      <c r="L25" s="146"/>
      <c r="M25" s="146"/>
      <c r="N25" s="146"/>
    </row>
    <row r="26" spans="2:14" ht="28.8">
      <c r="B26" s="33" t="s">
        <v>1074</v>
      </c>
      <c r="C26" s="150">
        <v>622</v>
      </c>
      <c r="D26" s="138">
        <f t="shared" si="3"/>
        <v>0</v>
      </c>
      <c r="E26" s="146"/>
      <c r="F26" s="146"/>
      <c r="G26" s="146"/>
      <c r="H26" s="146"/>
      <c r="I26" s="146"/>
      <c r="J26" s="146"/>
      <c r="K26" s="146"/>
      <c r="L26" s="146"/>
      <c r="M26" s="146"/>
      <c r="N26" s="146"/>
    </row>
    <row r="27" spans="2:14" ht="14.4">
      <c r="B27" s="33" t="s">
        <v>36</v>
      </c>
      <c r="C27" s="150">
        <v>623</v>
      </c>
      <c r="D27" s="138">
        <f t="shared" si="3"/>
        <v>0</v>
      </c>
      <c r="E27" s="146"/>
      <c r="F27" s="146"/>
      <c r="G27" s="146"/>
      <c r="H27" s="146"/>
      <c r="I27" s="146"/>
      <c r="J27" s="146"/>
      <c r="K27" s="146"/>
      <c r="L27" s="146"/>
      <c r="M27" s="146"/>
      <c r="N27" s="146"/>
    </row>
    <row r="30" spans="2:14" ht="15.6">
      <c r="B30" s="103"/>
    </row>
    <row r="31" spans="2:14" ht="15.6">
      <c r="B31" s="103"/>
    </row>
    <row r="32" spans="2:14" ht="15.6">
      <c r="B32" s="103"/>
    </row>
  </sheetData>
  <sheetProtection password="CF7A" sheet="1" objects="1" scenarios="1" formatColumns="0" formatRows="0" autoFilter="0"/>
  <mergeCells count="6">
    <mergeCell ref="C2:C3"/>
    <mergeCell ref="E2:I2"/>
    <mergeCell ref="J2:N2"/>
    <mergeCell ref="B1:N1"/>
    <mergeCell ref="D2:D3"/>
    <mergeCell ref="B2:B3"/>
  </mergeCells>
  <conditionalFormatting sqref="B30">
    <cfRule type="expression" dxfId="82" priority="357" stopIfTrue="1">
      <formula>$D$5&lt;&gt;'Раздел 6'!#REF!</formula>
    </cfRule>
  </conditionalFormatting>
  <conditionalFormatting sqref="B31">
    <cfRule type="expression" dxfId="81" priority="358" stopIfTrue="1">
      <formula>'Раздел 6'!#REF!&lt;&gt;'Раздел 6'!#REF!</formula>
    </cfRule>
  </conditionalFormatting>
  <conditionalFormatting sqref="B32">
    <cfRule type="expression" dxfId="80" priority="359" stopIfTrue="1">
      <formula>'Раздел 6'!#REF!&lt;&gt;'Раздел 6'!#REF!</formula>
    </cfRule>
  </conditionalFormatting>
  <dataValidations count="1">
    <dataValidation type="whole" operator="greaterThanOrEqual" allowBlank="1" showInputMessage="1" showErrorMessage="1" error="Возможен ввод только целых чисел." sqref="D7:N27">
      <formula1>0</formula1>
    </dataValidation>
  </dataValidations>
  <pageMargins left="0.51181102362204722" right="0.51181102362204722" top="0.59055118110236227" bottom="0.39370078740157483" header="0" footer="0"/>
  <pageSetup paperSize="9" scale="85" fitToHeight="0" orientation="landscape" useFirstPageNumber="1" horizontalDpi="300" verticalDpi="300" r:id="rId1"/>
  <headerFooter alignWithMargins="0"/>
</worksheet>
</file>

<file path=xl/worksheets/sheet12.xml><?xml version="1.0" encoding="utf-8"?>
<worksheet xmlns="http://schemas.openxmlformats.org/spreadsheetml/2006/main" xmlns:r="http://schemas.openxmlformats.org/officeDocument/2006/relationships">
  <sheetPr codeName="Лист6">
    <pageSetUpPr fitToPage="1"/>
  </sheetPr>
  <dimension ref="B1:O22"/>
  <sheetViews>
    <sheetView zoomScaleNormal="100" workbookViewId="0">
      <selection activeCell="E19" sqref="E19"/>
    </sheetView>
  </sheetViews>
  <sheetFormatPr defaultRowHeight="13.2"/>
  <cols>
    <col min="2" max="2" width="43.88671875" customWidth="1"/>
    <col min="3" max="3" width="7.109375" customWidth="1"/>
    <col min="4" max="4" width="9.88671875" customWidth="1"/>
    <col min="5" max="5" width="11.109375" customWidth="1"/>
    <col min="6" max="6" width="10.6640625" customWidth="1"/>
    <col min="7" max="12" width="9" customWidth="1"/>
    <col min="13" max="13" width="0.44140625" customWidth="1"/>
    <col min="15" max="15" width="16" customWidth="1"/>
  </cols>
  <sheetData>
    <row r="1" spans="2:15" ht="18">
      <c r="B1" s="335" t="s">
        <v>1173</v>
      </c>
      <c r="C1" s="354"/>
      <c r="D1" s="355"/>
      <c r="E1" s="355"/>
      <c r="F1" s="355"/>
      <c r="G1" s="355"/>
      <c r="H1" s="355"/>
      <c r="I1" s="355"/>
      <c r="J1" s="355"/>
      <c r="K1" s="356"/>
      <c r="L1" s="335"/>
      <c r="M1" s="13"/>
    </row>
    <row r="2" spans="2:15" ht="43.2">
      <c r="B2" s="342" t="s">
        <v>108</v>
      </c>
      <c r="C2" s="342" t="s">
        <v>17</v>
      </c>
      <c r="D2" s="342" t="s">
        <v>1199</v>
      </c>
      <c r="E2" s="340" t="s">
        <v>1200</v>
      </c>
      <c r="F2" s="351"/>
      <c r="G2" s="351"/>
      <c r="H2" s="351"/>
      <c r="I2" s="351"/>
      <c r="J2" s="351"/>
      <c r="K2" s="351"/>
      <c r="L2" s="341"/>
      <c r="M2" s="13"/>
      <c r="O2" s="101" t="s">
        <v>3525</v>
      </c>
    </row>
    <row r="3" spans="2:15" ht="28.8">
      <c r="B3" s="343"/>
      <c r="C3" s="343"/>
      <c r="D3" s="343"/>
      <c r="E3" s="21">
        <v>0</v>
      </c>
      <c r="F3" s="21">
        <v>1</v>
      </c>
      <c r="G3" s="21">
        <v>2</v>
      </c>
      <c r="H3" s="21">
        <v>3</v>
      </c>
      <c r="I3" s="21">
        <v>4</v>
      </c>
      <c r="J3" s="21">
        <v>5</v>
      </c>
      <c r="K3" s="21">
        <v>6</v>
      </c>
      <c r="L3" s="21" t="s">
        <v>109</v>
      </c>
      <c r="M3" s="13"/>
      <c r="O3" s="101"/>
    </row>
    <row r="4" spans="2:15" ht="14.4">
      <c r="B4" s="21">
        <v>1</v>
      </c>
      <c r="C4" s="21">
        <v>2</v>
      </c>
      <c r="D4" s="21" t="s">
        <v>12</v>
      </c>
      <c r="E4" s="21" t="s">
        <v>13</v>
      </c>
      <c r="F4" s="21" t="s">
        <v>14</v>
      </c>
      <c r="G4" s="21" t="s">
        <v>18</v>
      </c>
      <c r="H4" s="21" t="s">
        <v>19</v>
      </c>
      <c r="I4" s="21" t="s">
        <v>20</v>
      </c>
      <c r="J4" s="21" t="s">
        <v>21</v>
      </c>
      <c r="K4" s="21" t="s">
        <v>22</v>
      </c>
      <c r="L4" s="21" t="s">
        <v>24</v>
      </c>
      <c r="M4" s="13"/>
      <c r="O4" s="131"/>
    </row>
    <row r="5" spans="2:15" ht="14.4">
      <c r="B5" s="135" t="s">
        <v>37</v>
      </c>
      <c r="C5" s="150">
        <v>701</v>
      </c>
      <c r="D5" s="139">
        <f t="shared" ref="D5:D16" si="0">SUM(E5:L5)</f>
        <v>111</v>
      </c>
      <c r="E5" s="140"/>
      <c r="F5" s="140"/>
      <c r="G5" s="140">
        <v>20</v>
      </c>
      <c r="H5" s="140">
        <v>21</v>
      </c>
      <c r="I5" s="140">
        <v>18</v>
      </c>
      <c r="J5" s="140">
        <v>26</v>
      </c>
      <c r="K5" s="140">
        <v>24</v>
      </c>
      <c r="L5" s="140">
        <v>2</v>
      </c>
      <c r="M5" s="13"/>
      <c r="O5" s="211">
        <f>'Раздел 6'!D5</f>
        <v>111</v>
      </c>
    </row>
    <row r="6" spans="2:15" ht="14.4">
      <c r="B6" s="32" t="s">
        <v>110</v>
      </c>
      <c r="C6" s="150">
        <v>702</v>
      </c>
      <c r="D6" s="139">
        <f t="shared" si="0"/>
        <v>54</v>
      </c>
      <c r="E6" s="140"/>
      <c r="F6" s="140"/>
      <c r="G6" s="140">
        <v>8</v>
      </c>
      <c r="H6" s="140">
        <v>11</v>
      </c>
      <c r="I6" s="140">
        <v>6</v>
      </c>
      <c r="J6" s="140">
        <v>12</v>
      </c>
      <c r="K6" s="140">
        <v>17</v>
      </c>
      <c r="L6" s="140"/>
      <c r="M6" s="13"/>
      <c r="O6" s="102"/>
    </row>
    <row r="7" spans="2:15" ht="57.6">
      <c r="B7" s="32" t="s">
        <v>1470</v>
      </c>
      <c r="C7" s="150">
        <v>703</v>
      </c>
      <c r="D7" s="139">
        <f t="shared" si="0"/>
        <v>11</v>
      </c>
      <c r="E7" s="140"/>
      <c r="F7" s="140"/>
      <c r="G7" s="140"/>
      <c r="H7" s="140"/>
      <c r="I7" s="140"/>
      <c r="J7" s="140">
        <v>1</v>
      </c>
      <c r="K7" s="140">
        <v>9</v>
      </c>
      <c r="L7" s="140">
        <v>1</v>
      </c>
      <c r="M7" s="13"/>
      <c r="O7" s="211">
        <f>'Раздел 6'!J5</f>
        <v>11</v>
      </c>
    </row>
    <row r="8" spans="2:15" ht="14.4">
      <c r="B8" s="33" t="s">
        <v>38</v>
      </c>
      <c r="C8" s="150">
        <v>704</v>
      </c>
      <c r="D8" s="139">
        <f t="shared" si="0"/>
        <v>3</v>
      </c>
      <c r="E8" s="140"/>
      <c r="F8" s="140"/>
      <c r="G8" s="140"/>
      <c r="H8" s="140"/>
      <c r="I8" s="140"/>
      <c r="J8" s="140"/>
      <c r="K8" s="140">
        <v>3</v>
      </c>
      <c r="L8" s="140"/>
      <c r="M8" s="13"/>
      <c r="O8" s="102"/>
    </row>
    <row r="9" spans="2:15" ht="19.5" customHeight="1">
      <c r="B9" s="32" t="s">
        <v>1201</v>
      </c>
      <c r="C9" s="150">
        <v>705</v>
      </c>
      <c r="D9" s="139">
        <f t="shared" si="0"/>
        <v>1</v>
      </c>
      <c r="E9" s="140"/>
      <c r="F9" s="140"/>
      <c r="G9" s="140"/>
      <c r="H9" s="140"/>
      <c r="I9" s="140"/>
      <c r="J9" s="140">
        <v>1</v>
      </c>
      <c r="K9" s="140"/>
      <c r="L9" s="140"/>
      <c r="M9" s="13"/>
      <c r="O9" s="211">
        <f>'Раздел 6'!L5</f>
        <v>0</v>
      </c>
    </row>
    <row r="10" spans="2:15" ht="14.4">
      <c r="B10" s="33" t="s">
        <v>38</v>
      </c>
      <c r="C10" s="150">
        <v>706</v>
      </c>
      <c r="D10" s="139">
        <f t="shared" si="0"/>
        <v>1</v>
      </c>
      <c r="E10" s="140"/>
      <c r="F10" s="140"/>
      <c r="G10" s="140"/>
      <c r="H10" s="140"/>
      <c r="I10" s="140"/>
      <c r="J10" s="140">
        <v>1</v>
      </c>
      <c r="K10" s="140"/>
      <c r="L10" s="140"/>
      <c r="M10" s="13"/>
      <c r="O10" s="102"/>
    </row>
    <row r="11" spans="2:15" ht="28.8">
      <c r="B11" s="32" t="s">
        <v>1077</v>
      </c>
      <c r="C11" s="150">
        <v>707</v>
      </c>
      <c r="D11" s="139">
        <f t="shared" si="0"/>
        <v>0</v>
      </c>
      <c r="E11" s="140"/>
      <c r="F11" s="140"/>
      <c r="G11" s="140"/>
      <c r="H11" s="140"/>
      <c r="I11" s="140"/>
      <c r="J11" s="140"/>
      <c r="K11" s="140"/>
      <c r="L11" s="140"/>
      <c r="M11" s="13"/>
      <c r="O11" s="211">
        <f>'Раздел 6'!M5</f>
        <v>0</v>
      </c>
    </row>
    <row r="12" spans="2:15" ht="14.4">
      <c r="B12" s="33" t="s">
        <v>38</v>
      </c>
      <c r="C12" s="150">
        <v>708</v>
      </c>
      <c r="D12" s="139">
        <f t="shared" si="0"/>
        <v>0</v>
      </c>
      <c r="E12" s="140"/>
      <c r="F12" s="140"/>
      <c r="G12" s="140"/>
      <c r="H12" s="140"/>
      <c r="I12" s="140"/>
      <c r="J12" s="140"/>
      <c r="K12" s="140"/>
      <c r="L12" s="140"/>
      <c r="M12" s="13"/>
      <c r="O12" s="102"/>
    </row>
    <row r="13" spans="2:15" ht="14.4">
      <c r="B13" s="32" t="s">
        <v>1071</v>
      </c>
      <c r="C13" s="150">
        <v>709</v>
      </c>
      <c r="D13" s="139">
        <f t="shared" si="0"/>
        <v>0</v>
      </c>
      <c r="E13" s="140"/>
      <c r="F13" s="140"/>
      <c r="G13" s="140"/>
      <c r="H13" s="140"/>
      <c r="I13" s="140"/>
      <c r="J13" s="140"/>
      <c r="K13" s="140"/>
      <c r="L13" s="140"/>
      <c r="M13" s="13"/>
      <c r="O13" s="211">
        <f>'Раздел 6'!N5</f>
        <v>0</v>
      </c>
    </row>
    <row r="14" spans="2:15" ht="14.4">
      <c r="B14" s="33" t="s">
        <v>38</v>
      </c>
      <c r="C14" s="150">
        <v>710</v>
      </c>
      <c r="D14" s="139">
        <f t="shared" si="0"/>
        <v>0</v>
      </c>
      <c r="E14" s="140"/>
      <c r="F14" s="140"/>
      <c r="G14" s="140"/>
      <c r="H14" s="140"/>
      <c r="I14" s="140"/>
      <c r="J14" s="140"/>
      <c r="K14" s="140"/>
      <c r="L14" s="140"/>
      <c r="M14" s="13"/>
      <c r="O14" s="102"/>
    </row>
    <row r="15" spans="2:15" ht="14.4">
      <c r="B15" s="32" t="s">
        <v>1202</v>
      </c>
      <c r="C15" s="150">
        <v>711</v>
      </c>
      <c r="D15" s="139">
        <f t="shared" si="0"/>
        <v>0</v>
      </c>
      <c r="E15" s="140"/>
      <c r="F15" s="140"/>
      <c r="G15" s="140"/>
      <c r="H15" s="140"/>
      <c r="I15" s="140"/>
      <c r="J15" s="140"/>
      <c r="K15" s="140"/>
      <c r="L15" s="140"/>
      <c r="M15" s="13"/>
      <c r="O15" s="211">
        <f>'Раздел 6'!K5</f>
        <v>1</v>
      </c>
    </row>
    <row r="16" spans="2:15" ht="14.4">
      <c r="B16" s="33" t="s">
        <v>38</v>
      </c>
      <c r="C16" s="150">
        <v>712</v>
      </c>
      <c r="D16" s="139">
        <f t="shared" si="0"/>
        <v>0</v>
      </c>
      <c r="E16" s="140"/>
      <c r="F16" s="140"/>
      <c r="G16" s="140"/>
      <c r="H16" s="140"/>
      <c r="I16" s="140"/>
      <c r="J16" s="140"/>
      <c r="K16" s="140"/>
      <c r="L16" s="140"/>
      <c r="M16" s="13"/>
      <c r="O16" s="102"/>
    </row>
    <row r="19" spans="2:2" ht="15.6">
      <c r="B19" s="103"/>
    </row>
    <row r="20" spans="2:2" ht="15.6">
      <c r="B20" s="103"/>
    </row>
    <row r="21" spans="2:2" ht="15.6">
      <c r="B21" s="103"/>
    </row>
    <row r="22" spans="2:2" ht="15.6">
      <c r="B22" s="103"/>
    </row>
  </sheetData>
  <sheetProtection password="CF7A" sheet="1" objects="1" scenarios="1" formatColumns="0" formatRows="0" autoFilter="0"/>
  <mergeCells count="5">
    <mergeCell ref="B1:L1"/>
    <mergeCell ref="B2:B3"/>
    <mergeCell ref="C2:C3"/>
    <mergeCell ref="D2:D3"/>
    <mergeCell ref="E2:L2"/>
  </mergeCells>
  <phoneticPr fontId="0" type="noConversion"/>
  <conditionalFormatting sqref="B19">
    <cfRule type="expression" dxfId="79" priority="6" stopIfTrue="1">
      <formula>$D$5&lt;&gt;$O$5</formula>
    </cfRule>
  </conditionalFormatting>
  <conditionalFormatting sqref="B20">
    <cfRule type="expression" dxfId="78" priority="5" stopIfTrue="1">
      <formula>$D$7&lt;&gt;$O$7</formula>
    </cfRule>
  </conditionalFormatting>
  <conditionalFormatting sqref="B21">
    <cfRule type="expression" dxfId="77" priority="2" stopIfTrue="1">
      <formula>$D$11&lt;&gt;$O$11</formula>
    </cfRule>
  </conditionalFormatting>
  <conditionalFormatting sqref="B22">
    <cfRule type="expression" dxfId="76" priority="846" stopIfTrue="1">
      <formula>$O$15&lt;&gt;$D$16</formula>
    </cfRule>
  </conditionalFormatting>
  <dataValidations count="1">
    <dataValidation type="whole" operator="greaterThanOrEqual" allowBlank="1" showInputMessage="1" showErrorMessage="1" error="Возможен ввод только целых чисел." sqref="D5:L16">
      <formula1>0</formula1>
    </dataValidation>
  </dataValidations>
  <pageMargins left="0.51181102362204722" right="0.51181102362204722" top="0.59055118110236227" bottom="0.39370078740157483" header="0" footer="0"/>
  <pageSetup paperSize="9" scale="91" fitToHeight="0" orientation="landscape" useFirstPageNumber="1" horizontalDpi="300" verticalDpi="300" r:id="rId1"/>
  <headerFooter alignWithMargins="0"/>
</worksheet>
</file>

<file path=xl/worksheets/sheet13.xml><?xml version="1.0" encoding="utf-8"?>
<worksheet xmlns="http://schemas.openxmlformats.org/spreadsheetml/2006/main" xmlns:r="http://schemas.openxmlformats.org/officeDocument/2006/relationships">
  <sheetPr codeName="Лист8">
    <pageSetUpPr fitToPage="1"/>
  </sheetPr>
  <dimension ref="B1:H15"/>
  <sheetViews>
    <sheetView zoomScaleNormal="100" workbookViewId="0">
      <selection activeCell="E25" sqref="E25"/>
    </sheetView>
  </sheetViews>
  <sheetFormatPr defaultRowHeight="13.2"/>
  <cols>
    <col min="2" max="2" width="33.88671875" customWidth="1"/>
    <col min="3" max="3" width="11.6640625" customWidth="1"/>
    <col min="4" max="4" width="19.109375" bestFit="1" customWidth="1"/>
    <col min="5" max="5" width="36.33203125" bestFit="1" customWidth="1"/>
    <col min="6" max="6" width="40.33203125" hidden="1" customWidth="1"/>
    <col min="8" max="8" width="35.109375" customWidth="1"/>
  </cols>
  <sheetData>
    <row r="1" spans="2:8" ht="22.5" customHeight="1">
      <c r="B1" s="335" t="s">
        <v>1269</v>
      </c>
      <c r="C1" s="354"/>
      <c r="D1" s="356"/>
      <c r="E1" s="335"/>
      <c r="F1" s="13"/>
    </row>
    <row r="2" spans="2:8" ht="14.4">
      <c r="B2" s="21" t="s">
        <v>108</v>
      </c>
      <c r="C2" s="21" t="s">
        <v>17</v>
      </c>
      <c r="D2" s="21" t="s">
        <v>1203</v>
      </c>
      <c r="E2" s="21" t="s">
        <v>40</v>
      </c>
      <c r="F2" s="13"/>
      <c r="H2" s="101" t="s">
        <v>3526</v>
      </c>
    </row>
    <row r="3" spans="2:8" ht="14.4">
      <c r="B3" s="21">
        <v>1</v>
      </c>
      <c r="C3" s="21">
        <v>2</v>
      </c>
      <c r="D3" s="21">
        <v>3</v>
      </c>
      <c r="E3" s="21" t="s">
        <v>13</v>
      </c>
      <c r="F3" s="13"/>
      <c r="H3" s="131"/>
    </row>
    <row r="4" spans="2:8" ht="14.4">
      <c r="B4" s="159" t="s">
        <v>1270</v>
      </c>
      <c r="C4" s="160">
        <v>801</v>
      </c>
      <c r="D4" s="161" t="s">
        <v>107</v>
      </c>
      <c r="E4" s="162">
        <f>SUM(E6:E11)</f>
        <v>111</v>
      </c>
      <c r="H4" s="212">
        <f>'Раздел 6'!D5</f>
        <v>111</v>
      </c>
    </row>
    <row r="5" spans="2:8" ht="43.2">
      <c r="B5" s="168" t="s">
        <v>1271</v>
      </c>
      <c r="C5" s="163"/>
      <c r="D5" s="21"/>
      <c r="E5" s="21"/>
      <c r="F5" s="13"/>
      <c r="H5" s="102"/>
    </row>
    <row r="6" spans="2:8" ht="14.4">
      <c r="B6" s="29" t="s">
        <v>1204</v>
      </c>
      <c r="C6" s="90">
        <v>802</v>
      </c>
      <c r="D6" s="164" t="str">
        <f t="shared" ref="D6:D11" si="0">IF(B6="","",INDEX(КодЯзыка,MATCH(B6,Языки,0)))</f>
        <v>155</v>
      </c>
      <c r="E6" s="29">
        <v>111</v>
      </c>
      <c r="F6" s="13"/>
      <c r="H6" s="102"/>
    </row>
    <row r="7" spans="2:8" ht="14.4">
      <c r="B7" s="29"/>
      <c r="C7" s="90"/>
      <c r="D7" s="164" t="str">
        <f t="shared" si="0"/>
        <v/>
      </c>
      <c r="E7" s="29"/>
      <c r="H7" s="102"/>
    </row>
    <row r="8" spans="2:8" ht="14.4">
      <c r="B8" s="29"/>
      <c r="C8" s="90"/>
      <c r="D8" s="164" t="str">
        <f t="shared" si="0"/>
        <v/>
      </c>
      <c r="E8" s="29"/>
      <c r="H8" s="102"/>
    </row>
    <row r="9" spans="2:8" ht="14.4">
      <c r="B9" s="29"/>
      <c r="C9" s="90"/>
      <c r="D9" s="164" t="str">
        <f t="shared" si="0"/>
        <v/>
      </c>
      <c r="E9" s="29"/>
      <c r="H9" s="102"/>
    </row>
    <row r="10" spans="2:8" ht="14.4">
      <c r="B10" s="29"/>
      <c r="C10" s="90"/>
      <c r="D10" s="164" t="str">
        <f t="shared" si="0"/>
        <v/>
      </c>
      <c r="E10" s="29"/>
      <c r="H10" s="102"/>
    </row>
    <row r="11" spans="2:8" ht="14.4">
      <c r="B11" s="29"/>
      <c r="C11" s="90"/>
      <c r="D11" s="164" t="str">
        <f t="shared" si="0"/>
        <v/>
      </c>
      <c r="E11" s="29"/>
      <c r="H11" s="102"/>
    </row>
    <row r="12" spans="2:8">
      <c r="H12" s="102"/>
    </row>
    <row r="15" spans="2:8" ht="15.6">
      <c r="B15" s="103"/>
    </row>
  </sheetData>
  <sheetProtection password="CF7A" sheet="1" objects="1" scenarios="1" formatColumns="0" formatRows="0" autoFilter="0"/>
  <mergeCells count="1">
    <mergeCell ref="B1:E1"/>
  </mergeCells>
  <conditionalFormatting sqref="B15">
    <cfRule type="expression" dxfId="75" priority="1" stopIfTrue="1">
      <formula>$E$4&lt;&gt;$H$4</formula>
    </cfRule>
  </conditionalFormatting>
  <dataValidations count="1">
    <dataValidation type="list" allowBlank="1" showInputMessage="1" showErrorMessage="1" sqref="B6:B11">
      <formula1>Языки</formula1>
    </dataValidation>
  </dataValidations>
  <pageMargins left="0.51181102362204722" right="0.51181102362204722" top="0.59055118110236227" bottom="0.39370078740157483" header="0" footer="0"/>
  <pageSetup paperSize="9" scale="95" fitToHeight="0" orientation="landscape" useFirstPageNumber="1" horizontalDpi="300" verticalDpi="300" r:id="rId1"/>
  <headerFooter alignWithMargins="0"/>
</worksheet>
</file>

<file path=xl/worksheets/sheet14.xml><?xml version="1.0" encoding="utf-8"?>
<worksheet xmlns="http://schemas.openxmlformats.org/spreadsheetml/2006/main" xmlns:r="http://schemas.openxmlformats.org/officeDocument/2006/relationships">
  <sheetPr codeName="Лист9">
    <pageSetUpPr fitToPage="1"/>
  </sheetPr>
  <dimension ref="B1:J29"/>
  <sheetViews>
    <sheetView topLeftCell="A3" zoomScaleNormal="100" workbookViewId="0">
      <selection activeCell="L23" sqref="L23"/>
    </sheetView>
  </sheetViews>
  <sheetFormatPr defaultRowHeight="13.2"/>
  <cols>
    <col min="2" max="2" width="45.109375" customWidth="1"/>
    <col min="3" max="3" width="7.109375" customWidth="1"/>
    <col min="4" max="4" width="11.44140625" customWidth="1"/>
    <col min="5" max="5" width="14.33203125" customWidth="1"/>
    <col min="6" max="6" width="11.44140625" customWidth="1"/>
    <col min="7" max="7" width="19.6640625" customWidth="1"/>
    <col min="8" max="9" width="11.44140625" customWidth="1"/>
    <col min="10" max="10" width="12.6640625" customWidth="1"/>
    <col min="12" max="12" width="12.109375" customWidth="1"/>
  </cols>
  <sheetData>
    <row r="1" spans="2:10" ht="60" customHeight="1">
      <c r="B1" s="337" t="s">
        <v>1272</v>
      </c>
      <c r="C1" s="357"/>
      <c r="D1" s="358"/>
      <c r="E1" s="358"/>
      <c r="F1" s="358"/>
      <c r="G1" s="358"/>
      <c r="H1" s="358"/>
      <c r="I1" s="359"/>
      <c r="J1" s="13"/>
    </row>
    <row r="2" spans="2:10" ht="15" customHeight="1">
      <c r="B2" s="342" t="s">
        <v>108</v>
      </c>
      <c r="C2" s="342" t="s">
        <v>17</v>
      </c>
      <c r="D2" s="342" t="s">
        <v>39</v>
      </c>
      <c r="E2" s="340" t="s">
        <v>760</v>
      </c>
      <c r="F2" s="351"/>
      <c r="G2" s="351"/>
      <c r="H2" s="341"/>
      <c r="I2" s="342" t="s">
        <v>43</v>
      </c>
      <c r="J2" s="13"/>
    </row>
    <row r="3" spans="2:10" ht="100.8">
      <c r="B3" s="343"/>
      <c r="C3" s="343"/>
      <c r="D3" s="343"/>
      <c r="E3" s="21" t="s">
        <v>112</v>
      </c>
      <c r="F3" s="21" t="s">
        <v>41</v>
      </c>
      <c r="G3" s="21" t="s">
        <v>42</v>
      </c>
      <c r="H3" s="21" t="s">
        <v>41</v>
      </c>
      <c r="I3" s="343"/>
      <c r="J3" s="13"/>
    </row>
    <row r="4" spans="2:10" ht="14.4">
      <c r="B4" s="21">
        <v>1</v>
      </c>
      <c r="C4" s="21">
        <v>2</v>
      </c>
      <c r="D4" s="21" t="s">
        <v>12</v>
      </c>
      <c r="E4" s="21" t="s">
        <v>13</v>
      </c>
      <c r="F4" s="21" t="s">
        <v>14</v>
      </c>
      <c r="G4" s="21" t="s">
        <v>18</v>
      </c>
      <c r="H4" s="21" t="s">
        <v>19</v>
      </c>
      <c r="I4" s="21" t="s">
        <v>20</v>
      </c>
      <c r="J4" s="13"/>
    </row>
    <row r="5" spans="2:10" ht="28.8">
      <c r="B5" s="135" t="s">
        <v>1273</v>
      </c>
      <c r="C5" s="150">
        <v>901</v>
      </c>
      <c r="D5" s="139">
        <f t="shared" ref="D5:I5" si="0">D6+D10+D23+D26</f>
        <v>27</v>
      </c>
      <c r="E5" s="139">
        <f t="shared" si="0"/>
        <v>5</v>
      </c>
      <c r="F5" s="139">
        <f t="shared" si="0"/>
        <v>5</v>
      </c>
      <c r="G5" s="139">
        <f t="shared" si="0"/>
        <v>15</v>
      </c>
      <c r="H5" s="139">
        <f t="shared" si="0"/>
        <v>11</v>
      </c>
      <c r="I5" s="139">
        <f t="shared" si="0"/>
        <v>26</v>
      </c>
      <c r="J5" s="13"/>
    </row>
    <row r="6" spans="2:10" ht="28.8">
      <c r="B6" s="32" t="s">
        <v>1288</v>
      </c>
      <c r="C6" s="150">
        <v>902</v>
      </c>
      <c r="D6" s="146">
        <v>1</v>
      </c>
      <c r="E6" s="146">
        <v>1</v>
      </c>
      <c r="F6" s="146">
        <v>1</v>
      </c>
      <c r="G6" s="146"/>
      <c r="H6" s="146"/>
      <c r="I6" s="146">
        <v>1</v>
      </c>
      <c r="J6" s="13"/>
    </row>
    <row r="7" spans="2:10" ht="28.8">
      <c r="B7" s="33" t="s">
        <v>1284</v>
      </c>
      <c r="C7" s="150">
        <v>903</v>
      </c>
      <c r="D7" s="146">
        <v>1</v>
      </c>
      <c r="E7" s="146">
        <v>1</v>
      </c>
      <c r="F7" s="146">
        <v>1</v>
      </c>
      <c r="G7" s="146"/>
      <c r="H7" s="146"/>
      <c r="I7" s="146">
        <v>1</v>
      </c>
      <c r="J7" s="13"/>
    </row>
    <row r="8" spans="2:10" ht="14.4">
      <c r="B8" s="33" t="s">
        <v>1285</v>
      </c>
      <c r="C8" s="150">
        <v>904</v>
      </c>
      <c r="D8" s="146"/>
      <c r="E8" s="146"/>
      <c r="F8" s="146"/>
      <c r="G8" s="146"/>
      <c r="H8" s="146"/>
      <c r="I8" s="146"/>
      <c r="J8" s="13"/>
    </row>
    <row r="9" spans="2:10" ht="14.4">
      <c r="B9" s="33" t="s">
        <v>1286</v>
      </c>
      <c r="C9" s="150">
        <v>905</v>
      </c>
      <c r="D9" s="146"/>
      <c r="E9" s="146"/>
      <c r="F9" s="146"/>
      <c r="G9" s="146"/>
      <c r="H9" s="146"/>
      <c r="I9" s="146"/>
      <c r="J9" s="13"/>
    </row>
    <row r="10" spans="2:10" ht="28.8">
      <c r="B10" s="176" t="s">
        <v>1289</v>
      </c>
      <c r="C10" s="150">
        <v>906</v>
      </c>
      <c r="D10" s="139">
        <f t="shared" ref="D10:I10" si="1">SUM(D11:D22)</f>
        <v>14</v>
      </c>
      <c r="E10" s="139">
        <f t="shared" si="1"/>
        <v>4</v>
      </c>
      <c r="F10" s="139">
        <f t="shared" si="1"/>
        <v>4</v>
      </c>
      <c r="G10" s="139">
        <f t="shared" si="1"/>
        <v>10</v>
      </c>
      <c r="H10" s="139">
        <f t="shared" si="1"/>
        <v>10</v>
      </c>
      <c r="I10" s="139">
        <f t="shared" si="1"/>
        <v>14</v>
      </c>
      <c r="J10" s="13"/>
    </row>
    <row r="11" spans="2:10" ht="28.8">
      <c r="B11" s="33" t="s">
        <v>1078</v>
      </c>
      <c r="C11" s="150">
        <v>907</v>
      </c>
      <c r="D11" s="146">
        <v>10</v>
      </c>
      <c r="E11" s="146">
        <v>2</v>
      </c>
      <c r="F11" s="146">
        <v>2</v>
      </c>
      <c r="G11" s="146">
        <v>8</v>
      </c>
      <c r="H11" s="146">
        <v>8</v>
      </c>
      <c r="I11" s="146">
        <v>10</v>
      </c>
      <c r="J11" s="13"/>
    </row>
    <row r="12" spans="2:10" ht="14.4">
      <c r="B12" s="33" t="s">
        <v>44</v>
      </c>
      <c r="C12" s="150">
        <v>908</v>
      </c>
      <c r="D12" s="146">
        <v>1</v>
      </c>
      <c r="E12" s="146">
        <v>1</v>
      </c>
      <c r="F12" s="146">
        <v>1</v>
      </c>
      <c r="G12" s="146"/>
      <c r="H12" s="146"/>
      <c r="I12" s="146">
        <v>1</v>
      </c>
      <c r="J12" s="13"/>
    </row>
    <row r="13" spans="2:10" ht="14.4">
      <c r="B13" s="33" t="s">
        <v>45</v>
      </c>
      <c r="C13" s="150">
        <v>909</v>
      </c>
      <c r="D13" s="146">
        <v>1</v>
      </c>
      <c r="E13" s="146"/>
      <c r="F13" s="146"/>
      <c r="G13" s="146">
        <v>1</v>
      </c>
      <c r="H13" s="146">
        <v>1</v>
      </c>
      <c r="I13" s="146">
        <v>1</v>
      </c>
      <c r="J13" s="13"/>
    </row>
    <row r="14" spans="2:10" ht="14.4">
      <c r="B14" s="33" t="s">
        <v>46</v>
      </c>
      <c r="C14" s="150">
        <v>910</v>
      </c>
      <c r="D14" s="146">
        <v>1</v>
      </c>
      <c r="E14" s="146"/>
      <c r="F14" s="146"/>
      <c r="G14" s="146">
        <v>1</v>
      </c>
      <c r="H14" s="146">
        <v>1</v>
      </c>
      <c r="I14" s="146">
        <v>1</v>
      </c>
      <c r="J14" s="13"/>
    </row>
    <row r="15" spans="2:10" ht="14.4">
      <c r="B15" s="33" t="s">
        <v>47</v>
      </c>
      <c r="C15" s="150">
        <v>911</v>
      </c>
      <c r="D15" s="146">
        <v>1</v>
      </c>
      <c r="E15" s="146">
        <v>1</v>
      </c>
      <c r="F15" s="146">
        <v>1</v>
      </c>
      <c r="G15" s="146"/>
      <c r="H15" s="146"/>
      <c r="I15" s="146">
        <v>1</v>
      </c>
      <c r="J15" s="13"/>
    </row>
    <row r="16" spans="2:10" ht="14.4">
      <c r="B16" s="33" t="s">
        <v>48</v>
      </c>
      <c r="C16" s="150">
        <v>912</v>
      </c>
      <c r="D16" s="146"/>
      <c r="E16" s="146"/>
      <c r="F16" s="146"/>
      <c r="G16" s="146"/>
      <c r="H16" s="146"/>
      <c r="I16" s="146"/>
      <c r="J16" s="13"/>
    </row>
    <row r="17" spans="2:10" ht="14.4">
      <c r="B17" s="33" t="s">
        <v>49</v>
      </c>
      <c r="C17" s="150">
        <v>913</v>
      </c>
      <c r="D17" s="146"/>
      <c r="E17" s="146"/>
      <c r="F17" s="146"/>
      <c r="G17" s="146"/>
      <c r="H17" s="146"/>
      <c r="I17" s="146"/>
      <c r="J17" s="13"/>
    </row>
    <row r="18" spans="2:10" ht="14.4">
      <c r="B18" s="33" t="s">
        <v>50</v>
      </c>
      <c r="C18" s="150">
        <v>914</v>
      </c>
      <c r="D18" s="146"/>
      <c r="E18" s="146"/>
      <c r="F18" s="146"/>
      <c r="G18" s="146"/>
      <c r="H18" s="146"/>
      <c r="I18" s="146"/>
      <c r="J18" s="13"/>
    </row>
    <row r="19" spans="2:10" ht="14.4">
      <c r="B19" s="33" t="s">
        <v>51</v>
      </c>
      <c r="C19" s="150">
        <v>915</v>
      </c>
      <c r="D19" s="146"/>
      <c r="E19" s="146"/>
      <c r="F19" s="146"/>
      <c r="G19" s="146"/>
      <c r="H19" s="146"/>
      <c r="I19" s="146"/>
      <c r="J19" s="13"/>
    </row>
    <row r="20" spans="2:10" ht="14.4">
      <c r="B20" s="33" t="s">
        <v>1287</v>
      </c>
      <c r="C20" s="150">
        <v>916</v>
      </c>
      <c r="D20" s="146"/>
      <c r="E20" s="146"/>
      <c r="F20" s="146"/>
      <c r="G20" s="146"/>
      <c r="H20" s="146"/>
      <c r="I20" s="146"/>
      <c r="J20" s="13"/>
    </row>
    <row r="21" spans="2:10" ht="14.4">
      <c r="B21" s="33" t="s">
        <v>52</v>
      </c>
      <c r="C21" s="150">
        <v>917</v>
      </c>
      <c r="D21" s="146"/>
      <c r="E21" s="146"/>
      <c r="F21" s="146"/>
      <c r="G21" s="146"/>
      <c r="H21" s="146"/>
      <c r="I21" s="146"/>
      <c r="J21" s="13"/>
    </row>
    <row r="22" spans="2:10" ht="14.4">
      <c r="B22" s="33" t="s">
        <v>53</v>
      </c>
      <c r="C22" s="150">
        <v>918</v>
      </c>
      <c r="D22" s="146"/>
      <c r="E22" s="146"/>
      <c r="F22" s="146"/>
      <c r="G22" s="146"/>
      <c r="H22" s="146"/>
      <c r="I22" s="146"/>
      <c r="J22" s="13"/>
    </row>
    <row r="23" spans="2:10" ht="17.25" customHeight="1">
      <c r="B23" s="176" t="s">
        <v>1290</v>
      </c>
      <c r="C23" s="150">
        <v>919</v>
      </c>
      <c r="D23" s="146">
        <v>6</v>
      </c>
      <c r="E23" s="146"/>
      <c r="F23" s="146"/>
      <c r="G23" s="146">
        <v>2</v>
      </c>
      <c r="H23" s="146"/>
      <c r="I23" s="146">
        <v>6</v>
      </c>
      <c r="J23" s="13"/>
    </row>
    <row r="24" spans="2:10" ht="28.8">
      <c r="B24" s="33" t="s">
        <v>1291</v>
      </c>
      <c r="C24" s="150">
        <v>920</v>
      </c>
      <c r="D24" s="146"/>
      <c r="E24" s="146"/>
      <c r="F24" s="146"/>
      <c r="G24" s="146"/>
      <c r="H24" s="146"/>
      <c r="I24" s="146"/>
      <c r="J24" s="13"/>
    </row>
    <row r="25" spans="2:10" ht="14.4">
      <c r="B25" s="33" t="s">
        <v>1079</v>
      </c>
      <c r="C25" s="150">
        <v>921</v>
      </c>
      <c r="D25" s="146">
        <v>6</v>
      </c>
      <c r="E25" s="146"/>
      <c r="F25" s="146"/>
      <c r="G25" s="146">
        <v>2</v>
      </c>
      <c r="H25" s="146"/>
      <c r="I25" s="146">
        <v>6</v>
      </c>
      <c r="J25" s="13"/>
    </row>
    <row r="26" spans="2:10" ht="14.4">
      <c r="B26" s="169" t="s">
        <v>1299</v>
      </c>
      <c r="C26" s="150">
        <v>922</v>
      </c>
      <c r="D26" s="146">
        <v>6</v>
      </c>
      <c r="E26" s="146"/>
      <c r="F26" s="146"/>
      <c r="G26" s="146">
        <v>3</v>
      </c>
      <c r="H26" s="146">
        <v>1</v>
      </c>
      <c r="I26" s="146">
        <v>5</v>
      </c>
      <c r="J26" s="13"/>
    </row>
    <row r="27" spans="2:10" ht="48.75" customHeight="1">
      <c r="B27" s="22" t="s">
        <v>1292</v>
      </c>
      <c r="C27" s="150">
        <v>923</v>
      </c>
      <c r="D27" s="146"/>
      <c r="E27" s="147"/>
      <c r="F27" s="147"/>
      <c r="G27" s="147"/>
      <c r="H27" s="147"/>
      <c r="I27" s="146"/>
      <c r="J27" s="13"/>
    </row>
    <row r="28" spans="2:10" ht="59.25" customHeight="1">
      <c r="B28" s="22" t="s">
        <v>1293</v>
      </c>
      <c r="C28" s="150">
        <v>924</v>
      </c>
      <c r="D28" s="146">
        <v>14</v>
      </c>
      <c r="E28" s="146">
        <v>4</v>
      </c>
      <c r="F28" s="146">
        <v>4</v>
      </c>
      <c r="G28" s="146">
        <v>10</v>
      </c>
      <c r="H28" s="146">
        <v>10</v>
      </c>
      <c r="I28" s="146">
        <v>14</v>
      </c>
      <c r="J28" s="13"/>
    </row>
    <row r="29" spans="2:10" ht="28.8">
      <c r="B29" s="22" t="s">
        <v>1294</v>
      </c>
      <c r="C29" s="150">
        <v>925</v>
      </c>
      <c r="D29" s="146"/>
      <c r="E29" s="146"/>
      <c r="F29" s="147"/>
      <c r="G29" s="146"/>
      <c r="H29" s="147"/>
      <c r="I29" s="146"/>
      <c r="J29" s="13"/>
    </row>
  </sheetData>
  <sheetProtection password="CF7A" sheet="1" objects="1" scenarios="1" formatColumns="0" formatRows="0" autoFilter="0"/>
  <mergeCells count="6">
    <mergeCell ref="B1:I1"/>
    <mergeCell ref="B2:B3"/>
    <mergeCell ref="C2:C3"/>
    <mergeCell ref="D2:D3"/>
    <mergeCell ref="E2:H2"/>
    <mergeCell ref="I2:I3"/>
  </mergeCells>
  <phoneticPr fontId="0" type="noConversion"/>
  <dataValidations count="1">
    <dataValidation type="whole" operator="greaterThanOrEqual" allowBlank="1" showInputMessage="1" showErrorMessage="1" error="Возможен ввод только целых чисел." sqref="D6:I29">
      <formula1>0</formula1>
    </dataValidation>
  </dataValidations>
  <pageMargins left="0.51181102362204722" right="0.51181102362204722" top="0.59055118110236227" bottom="0.39370078740157483" header="0" footer="0"/>
  <pageSetup paperSize="9" scale="88" fitToHeight="0" orientation="landscape" useFirstPageNumber="1" horizontalDpi="300" verticalDpi="300" r:id="rId1"/>
  <headerFooter alignWithMargins="0"/>
</worksheet>
</file>

<file path=xl/worksheets/sheet15.xml><?xml version="1.0" encoding="utf-8"?>
<worksheet xmlns="http://schemas.openxmlformats.org/spreadsheetml/2006/main" xmlns:r="http://schemas.openxmlformats.org/officeDocument/2006/relationships">
  <sheetPr codeName="Лист10">
    <pageSetUpPr fitToPage="1"/>
  </sheetPr>
  <dimension ref="B1:Q41"/>
  <sheetViews>
    <sheetView topLeftCell="A4" zoomScaleNormal="100" workbookViewId="0">
      <selection activeCell="T25" sqref="T25"/>
    </sheetView>
  </sheetViews>
  <sheetFormatPr defaultRowHeight="13.2"/>
  <cols>
    <col min="2" max="2" width="43.88671875" customWidth="1"/>
    <col min="3" max="4" width="7.109375" customWidth="1"/>
    <col min="5" max="5" width="9.109375" customWidth="1"/>
    <col min="6" max="14" width="8" customWidth="1"/>
    <col min="15" max="15" width="8" hidden="1" customWidth="1"/>
    <col min="16" max="16" width="12.109375" customWidth="1"/>
    <col min="17" max="17" width="15.33203125" customWidth="1"/>
  </cols>
  <sheetData>
    <row r="1" spans="2:17" ht="41.25" customHeight="1">
      <c r="B1" s="335" t="s">
        <v>1295</v>
      </c>
      <c r="C1" s="354"/>
      <c r="D1" s="355"/>
      <c r="E1" s="355"/>
      <c r="F1" s="355"/>
      <c r="G1" s="355"/>
      <c r="H1" s="355"/>
      <c r="I1" s="355"/>
      <c r="J1" s="355"/>
      <c r="K1" s="355"/>
      <c r="L1" s="355"/>
      <c r="M1" s="356"/>
      <c r="N1" s="335"/>
      <c r="O1" s="13"/>
    </row>
    <row r="2" spans="2:17" ht="30" customHeight="1">
      <c r="B2" s="342" t="s">
        <v>108</v>
      </c>
      <c r="C2" s="342" t="s">
        <v>17</v>
      </c>
      <c r="D2" s="342" t="s">
        <v>39</v>
      </c>
      <c r="E2" s="340" t="s">
        <v>1300</v>
      </c>
      <c r="F2" s="351"/>
      <c r="G2" s="351"/>
      <c r="H2" s="351"/>
      <c r="I2" s="351"/>
      <c r="J2" s="351"/>
      <c r="K2" s="351"/>
      <c r="L2" s="351"/>
      <c r="M2" s="351"/>
      <c r="N2" s="341"/>
      <c r="O2" s="13"/>
      <c r="Q2" s="342" t="s">
        <v>3527</v>
      </c>
    </row>
    <row r="3" spans="2:17" ht="33" customHeight="1">
      <c r="B3" s="343"/>
      <c r="C3" s="343"/>
      <c r="D3" s="343"/>
      <c r="E3" s="21" t="s">
        <v>761</v>
      </c>
      <c r="F3" s="21" t="s">
        <v>54</v>
      </c>
      <c r="G3" s="21" t="s">
        <v>55</v>
      </c>
      <c r="H3" s="21" t="s">
        <v>56</v>
      </c>
      <c r="I3" s="21" t="s">
        <v>57</v>
      </c>
      <c r="J3" s="21" t="s">
        <v>58</v>
      </c>
      <c r="K3" s="21" t="s">
        <v>59</v>
      </c>
      <c r="L3" s="21" t="s">
        <v>60</v>
      </c>
      <c r="M3" s="21" t="s">
        <v>61</v>
      </c>
      <c r="N3" s="21" t="s">
        <v>62</v>
      </c>
      <c r="O3" s="13"/>
      <c r="Q3" s="343"/>
    </row>
    <row r="4" spans="2:17" ht="14.4">
      <c r="B4" s="21">
        <v>1</v>
      </c>
      <c r="C4" s="21">
        <v>2</v>
      </c>
      <c r="D4" s="21">
        <v>3</v>
      </c>
      <c r="E4" s="21">
        <v>4</v>
      </c>
      <c r="F4" s="21">
        <v>5</v>
      </c>
      <c r="G4" s="21">
        <v>6</v>
      </c>
      <c r="H4" s="21">
        <v>7</v>
      </c>
      <c r="I4" s="21">
        <v>8</v>
      </c>
      <c r="J4" s="21">
        <v>9</v>
      </c>
      <c r="K4" s="21">
        <v>10</v>
      </c>
      <c r="L4" s="21">
        <v>11</v>
      </c>
      <c r="M4" s="21">
        <v>12</v>
      </c>
      <c r="N4" s="21">
        <v>13</v>
      </c>
      <c r="O4" s="13"/>
      <c r="Q4" s="131"/>
    </row>
    <row r="5" spans="2:17" ht="28.8">
      <c r="B5" s="135" t="s">
        <v>1296</v>
      </c>
      <c r="C5" s="150">
        <v>1001</v>
      </c>
      <c r="D5" s="139">
        <f>SUM(E5:N5)</f>
        <v>27</v>
      </c>
      <c r="E5" s="139">
        <f>E6+E10+E23+E26</f>
        <v>0</v>
      </c>
      <c r="F5" s="139">
        <f t="shared" ref="F5:N5" si="0">F6+F10+F23+F26</f>
        <v>0</v>
      </c>
      <c r="G5" s="139">
        <f t="shared" si="0"/>
        <v>2</v>
      </c>
      <c r="H5" s="139">
        <f t="shared" si="0"/>
        <v>4</v>
      </c>
      <c r="I5" s="139">
        <f t="shared" si="0"/>
        <v>3</v>
      </c>
      <c r="J5" s="139">
        <f t="shared" si="0"/>
        <v>4</v>
      </c>
      <c r="K5" s="139">
        <f t="shared" si="0"/>
        <v>7</v>
      </c>
      <c r="L5" s="139">
        <f t="shared" si="0"/>
        <v>5</v>
      </c>
      <c r="M5" s="139">
        <f t="shared" si="0"/>
        <v>1</v>
      </c>
      <c r="N5" s="139">
        <f t="shared" si="0"/>
        <v>1</v>
      </c>
      <c r="O5" s="13"/>
      <c r="Q5" s="139">
        <f>'Раздел 9'!D5</f>
        <v>27</v>
      </c>
    </row>
    <row r="6" spans="2:17" ht="28.8">
      <c r="B6" s="32" t="s">
        <v>1297</v>
      </c>
      <c r="C6" s="150">
        <v>1002</v>
      </c>
      <c r="D6" s="139">
        <f t="shared" ref="D6:D26" si="1">SUM(E6:N6)</f>
        <v>1</v>
      </c>
      <c r="E6" s="140"/>
      <c r="F6" s="140"/>
      <c r="G6" s="140"/>
      <c r="H6" s="140"/>
      <c r="I6" s="140"/>
      <c r="J6" s="140">
        <v>1</v>
      </c>
      <c r="K6" s="140"/>
      <c r="L6" s="140"/>
      <c r="M6" s="140"/>
      <c r="N6" s="140"/>
      <c r="O6" s="13"/>
      <c r="Q6" s="139">
        <f>'Раздел 9'!D6</f>
        <v>1</v>
      </c>
    </row>
    <row r="7" spans="2:17" ht="28.8">
      <c r="B7" s="33" t="s">
        <v>1284</v>
      </c>
      <c r="C7" s="150">
        <v>1003</v>
      </c>
      <c r="D7" s="139">
        <f t="shared" si="1"/>
        <v>1</v>
      </c>
      <c r="E7" s="140"/>
      <c r="F7" s="140"/>
      <c r="G7" s="140"/>
      <c r="H7" s="140"/>
      <c r="I7" s="140"/>
      <c r="J7" s="140">
        <v>1</v>
      </c>
      <c r="K7" s="140"/>
      <c r="L7" s="140"/>
      <c r="M7" s="140"/>
      <c r="N7" s="140"/>
      <c r="O7" s="13"/>
      <c r="Q7" s="139">
        <f>'Раздел 9'!D7</f>
        <v>1</v>
      </c>
    </row>
    <row r="8" spans="2:17" ht="14.4">
      <c r="B8" s="33" t="s">
        <v>1285</v>
      </c>
      <c r="C8" s="150">
        <v>1004</v>
      </c>
      <c r="D8" s="139">
        <f t="shared" si="1"/>
        <v>0</v>
      </c>
      <c r="E8" s="140"/>
      <c r="F8" s="140"/>
      <c r="G8" s="140"/>
      <c r="H8" s="140"/>
      <c r="I8" s="140"/>
      <c r="J8" s="140"/>
      <c r="K8" s="140"/>
      <c r="L8" s="140"/>
      <c r="M8" s="140"/>
      <c r="N8" s="140"/>
      <c r="O8" s="13"/>
      <c r="Q8" s="139">
        <f>'Раздел 9'!D8</f>
        <v>0</v>
      </c>
    </row>
    <row r="9" spans="2:17" ht="14.4">
      <c r="B9" s="33" t="s">
        <v>1286</v>
      </c>
      <c r="C9" s="150">
        <v>1005</v>
      </c>
      <c r="D9" s="139">
        <f t="shared" si="1"/>
        <v>0</v>
      </c>
      <c r="E9" s="140"/>
      <c r="F9" s="140"/>
      <c r="G9" s="140"/>
      <c r="H9" s="140"/>
      <c r="I9" s="140"/>
      <c r="J9" s="140"/>
      <c r="K9" s="140"/>
      <c r="L9" s="140"/>
      <c r="M9" s="140"/>
      <c r="N9" s="140"/>
      <c r="O9" s="13"/>
      <c r="Q9" s="139">
        <f>'Раздел 9'!D9</f>
        <v>0</v>
      </c>
    </row>
    <row r="10" spans="2:17" ht="28.8">
      <c r="B10" s="176" t="s">
        <v>1298</v>
      </c>
      <c r="C10" s="150">
        <v>1006</v>
      </c>
      <c r="D10" s="139">
        <f t="shared" si="1"/>
        <v>14</v>
      </c>
      <c r="E10" s="139">
        <f>SUM(E11:E22)</f>
        <v>0</v>
      </c>
      <c r="F10" s="139">
        <f t="shared" ref="F10:N10" si="2">SUM(F11:F22)</f>
        <v>0</v>
      </c>
      <c r="G10" s="139">
        <f t="shared" si="2"/>
        <v>2</v>
      </c>
      <c r="H10" s="139">
        <f t="shared" si="2"/>
        <v>0</v>
      </c>
      <c r="I10" s="139">
        <f t="shared" si="2"/>
        <v>3</v>
      </c>
      <c r="J10" s="139">
        <f t="shared" si="2"/>
        <v>1</v>
      </c>
      <c r="K10" s="139">
        <f t="shared" si="2"/>
        <v>2</v>
      </c>
      <c r="L10" s="139">
        <f t="shared" si="2"/>
        <v>4</v>
      </c>
      <c r="M10" s="139">
        <f t="shared" si="2"/>
        <v>1</v>
      </c>
      <c r="N10" s="139">
        <f t="shared" si="2"/>
        <v>1</v>
      </c>
      <c r="O10" s="13"/>
      <c r="Q10" s="139">
        <f>'Раздел 9'!D10</f>
        <v>14</v>
      </c>
    </row>
    <row r="11" spans="2:17" ht="28.8">
      <c r="B11" s="33" t="s">
        <v>1078</v>
      </c>
      <c r="C11" s="150">
        <v>1007</v>
      </c>
      <c r="D11" s="139">
        <f t="shared" si="1"/>
        <v>10</v>
      </c>
      <c r="E11" s="140"/>
      <c r="F11" s="140"/>
      <c r="G11" s="140">
        <v>2</v>
      </c>
      <c r="H11" s="140"/>
      <c r="I11" s="140"/>
      <c r="J11" s="140">
        <v>1</v>
      </c>
      <c r="K11" s="140">
        <v>2</v>
      </c>
      <c r="L11" s="140">
        <v>4</v>
      </c>
      <c r="M11" s="140">
        <v>1</v>
      </c>
      <c r="N11" s="140"/>
      <c r="O11" s="13"/>
      <c r="Q11" s="139">
        <f>'Раздел 9'!D11</f>
        <v>10</v>
      </c>
    </row>
    <row r="12" spans="2:17" ht="14.4">
      <c r="B12" s="33" t="s">
        <v>44</v>
      </c>
      <c r="C12" s="150">
        <v>1008</v>
      </c>
      <c r="D12" s="139">
        <f t="shared" si="1"/>
        <v>1</v>
      </c>
      <c r="E12" s="140"/>
      <c r="F12" s="140"/>
      <c r="G12" s="140"/>
      <c r="H12" s="140"/>
      <c r="I12" s="140">
        <v>1</v>
      </c>
      <c r="J12" s="140"/>
      <c r="K12" s="140"/>
      <c r="L12" s="140"/>
      <c r="M12" s="140"/>
      <c r="N12" s="140"/>
      <c r="O12" s="13"/>
      <c r="Q12" s="139">
        <f>'Раздел 9'!D12</f>
        <v>1</v>
      </c>
    </row>
    <row r="13" spans="2:17" ht="14.4">
      <c r="B13" s="33" t="s">
        <v>45</v>
      </c>
      <c r="C13" s="150">
        <v>1009</v>
      </c>
      <c r="D13" s="139">
        <f t="shared" si="1"/>
        <v>1</v>
      </c>
      <c r="E13" s="140"/>
      <c r="F13" s="140"/>
      <c r="G13" s="140"/>
      <c r="H13" s="140"/>
      <c r="I13" s="140"/>
      <c r="J13" s="140"/>
      <c r="K13" s="140"/>
      <c r="L13" s="140"/>
      <c r="M13" s="140"/>
      <c r="N13" s="140">
        <v>1</v>
      </c>
      <c r="O13" s="13"/>
      <c r="Q13" s="139">
        <f>'Раздел 9'!D13</f>
        <v>1</v>
      </c>
    </row>
    <row r="14" spans="2:17" ht="14.4">
      <c r="B14" s="33" t="s">
        <v>46</v>
      </c>
      <c r="C14" s="150">
        <v>1010</v>
      </c>
      <c r="D14" s="139">
        <f t="shared" si="1"/>
        <v>1</v>
      </c>
      <c r="E14" s="140"/>
      <c r="F14" s="140"/>
      <c r="G14" s="140"/>
      <c r="H14" s="140"/>
      <c r="I14" s="140">
        <v>1</v>
      </c>
      <c r="J14" s="140"/>
      <c r="K14" s="140"/>
      <c r="L14" s="140"/>
      <c r="M14" s="140"/>
      <c r="N14" s="140"/>
      <c r="O14" s="13"/>
      <c r="Q14" s="139">
        <f>'Раздел 9'!D14</f>
        <v>1</v>
      </c>
    </row>
    <row r="15" spans="2:17" ht="14.4">
      <c r="B15" s="33" t="s">
        <v>47</v>
      </c>
      <c r="C15" s="150">
        <v>1011</v>
      </c>
      <c r="D15" s="139">
        <f t="shared" si="1"/>
        <v>1</v>
      </c>
      <c r="E15" s="140"/>
      <c r="F15" s="140"/>
      <c r="G15" s="140"/>
      <c r="H15" s="140"/>
      <c r="I15" s="140">
        <v>1</v>
      </c>
      <c r="J15" s="140"/>
      <c r="K15" s="140"/>
      <c r="L15" s="140"/>
      <c r="M15" s="140"/>
      <c r="N15" s="140"/>
      <c r="O15" s="13"/>
      <c r="Q15" s="139">
        <f>'Раздел 9'!D15</f>
        <v>1</v>
      </c>
    </row>
    <row r="16" spans="2:17" ht="14.4">
      <c r="B16" s="33" t="s">
        <v>48</v>
      </c>
      <c r="C16" s="150">
        <v>1012</v>
      </c>
      <c r="D16" s="139">
        <f t="shared" si="1"/>
        <v>0</v>
      </c>
      <c r="E16" s="140"/>
      <c r="F16" s="140"/>
      <c r="G16" s="140"/>
      <c r="H16" s="140"/>
      <c r="I16" s="140"/>
      <c r="J16" s="140"/>
      <c r="K16" s="140"/>
      <c r="L16" s="140"/>
      <c r="M16" s="140"/>
      <c r="N16" s="140"/>
      <c r="O16" s="13"/>
      <c r="Q16" s="139">
        <f>'Раздел 9'!D16</f>
        <v>0</v>
      </c>
    </row>
    <row r="17" spans="2:17" ht="14.4">
      <c r="B17" s="33" t="s">
        <v>49</v>
      </c>
      <c r="C17" s="150">
        <v>1013</v>
      </c>
      <c r="D17" s="139">
        <f t="shared" si="1"/>
        <v>0</v>
      </c>
      <c r="E17" s="140"/>
      <c r="F17" s="140"/>
      <c r="G17" s="140"/>
      <c r="H17" s="140"/>
      <c r="I17" s="140"/>
      <c r="J17" s="140"/>
      <c r="K17" s="140"/>
      <c r="L17" s="140"/>
      <c r="M17" s="140"/>
      <c r="N17" s="140"/>
      <c r="O17" s="13"/>
      <c r="Q17" s="139">
        <f>'Раздел 9'!D17</f>
        <v>0</v>
      </c>
    </row>
    <row r="18" spans="2:17" ht="14.4">
      <c r="B18" s="33" t="s">
        <v>50</v>
      </c>
      <c r="C18" s="150">
        <v>1014</v>
      </c>
      <c r="D18" s="139">
        <f t="shared" si="1"/>
        <v>0</v>
      </c>
      <c r="E18" s="140"/>
      <c r="F18" s="140"/>
      <c r="G18" s="140"/>
      <c r="H18" s="140"/>
      <c r="I18" s="140"/>
      <c r="J18" s="140"/>
      <c r="K18" s="140"/>
      <c r="L18" s="140"/>
      <c r="M18" s="140"/>
      <c r="N18" s="140"/>
      <c r="O18" s="13"/>
      <c r="Q18" s="139">
        <f>'Раздел 9'!D18</f>
        <v>0</v>
      </c>
    </row>
    <row r="19" spans="2:17" ht="14.4">
      <c r="B19" s="33" t="s">
        <v>51</v>
      </c>
      <c r="C19" s="150">
        <v>1015</v>
      </c>
      <c r="D19" s="139">
        <f t="shared" si="1"/>
        <v>0</v>
      </c>
      <c r="E19" s="140"/>
      <c r="F19" s="140"/>
      <c r="G19" s="140"/>
      <c r="H19" s="140"/>
      <c r="I19" s="140"/>
      <c r="J19" s="140"/>
      <c r="K19" s="140"/>
      <c r="L19" s="140"/>
      <c r="M19" s="140"/>
      <c r="N19" s="140"/>
      <c r="O19" s="13"/>
      <c r="Q19" s="139">
        <f>'Раздел 9'!D19</f>
        <v>0</v>
      </c>
    </row>
    <row r="20" spans="2:17" ht="14.4">
      <c r="B20" s="33" t="s">
        <v>1287</v>
      </c>
      <c r="C20" s="150">
        <v>1016</v>
      </c>
      <c r="D20" s="139">
        <f t="shared" si="1"/>
        <v>0</v>
      </c>
      <c r="E20" s="140"/>
      <c r="F20" s="140"/>
      <c r="G20" s="140"/>
      <c r="H20" s="140"/>
      <c r="I20" s="140"/>
      <c r="J20" s="140"/>
      <c r="K20" s="140"/>
      <c r="L20" s="140"/>
      <c r="M20" s="140"/>
      <c r="N20" s="140"/>
      <c r="O20" s="13"/>
      <c r="Q20" s="139">
        <f>'Раздел 9'!D20</f>
        <v>0</v>
      </c>
    </row>
    <row r="21" spans="2:17" ht="15.75" customHeight="1">
      <c r="B21" s="33" t="s">
        <v>52</v>
      </c>
      <c r="C21" s="150">
        <v>1017</v>
      </c>
      <c r="D21" s="139">
        <f t="shared" si="1"/>
        <v>0</v>
      </c>
      <c r="E21" s="140"/>
      <c r="F21" s="140"/>
      <c r="G21" s="140"/>
      <c r="H21" s="140"/>
      <c r="I21" s="140"/>
      <c r="J21" s="140"/>
      <c r="K21" s="140"/>
      <c r="L21" s="140"/>
      <c r="M21" s="140"/>
      <c r="N21" s="140"/>
      <c r="O21" s="13"/>
      <c r="Q21" s="139">
        <f>'Раздел 9'!D21</f>
        <v>0</v>
      </c>
    </row>
    <row r="22" spans="2:17" ht="14.4">
      <c r="B22" s="33" t="s">
        <v>53</v>
      </c>
      <c r="C22" s="150">
        <v>1018</v>
      </c>
      <c r="D22" s="139">
        <f t="shared" si="1"/>
        <v>0</v>
      </c>
      <c r="E22" s="140"/>
      <c r="F22" s="140"/>
      <c r="G22" s="140"/>
      <c r="H22" s="140"/>
      <c r="I22" s="140"/>
      <c r="J22" s="140"/>
      <c r="K22" s="140"/>
      <c r="L22" s="140"/>
      <c r="M22" s="140"/>
      <c r="N22" s="140"/>
      <c r="O22" s="13"/>
      <c r="Q22" s="139">
        <f>'Раздел 9'!D22</f>
        <v>0</v>
      </c>
    </row>
    <row r="23" spans="2:17" ht="14.25" customHeight="1">
      <c r="B23" s="176" t="s">
        <v>1290</v>
      </c>
      <c r="C23" s="150">
        <v>1019</v>
      </c>
      <c r="D23" s="139">
        <f t="shared" si="1"/>
        <v>6</v>
      </c>
      <c r="E23" s="140"/>
      <c r="F23" s="140"/>
      <c r="G23" s="140"/>
      <c r="H23" s="140">
        <v>2</v>
      </c>
      <c r="I23" s="140"/>
      <c r="J23" s="140"/>
      <c r="K23" s="140">
        <v>4</v>
      </c>
      <c r="L23" s="140"/>
      <c r="M23" s="140"/>
      <c r="N23" s="140"/>
      <c r="O23" s="13"/>
      <c r="Q23" s="139">
        <f>'Раздел 9'!D23</f>
        <v>6</v>
      </c>
    </row>
    <row r="24" spans="2:17" ht="28.8">
      <c r="B24" s="33" t="s">
        <v>1291</v>
      </c>
      <c r="C24" s="150">
        <v>1020</v>
      </c>
      <c r="D24" s="139">
        <f t="shared" si="1"/>
        <v>0</v>
      </c>
      <c r="E24" s="140"/>
      <c r="F24" s="140"/>
      <c r="G24" s="140"/>
      <c r="H24" s="140"/>
      <c r="I24" s="140"/>
      <c r="J24" s="140"/>
      <c r="K24" s="140"/>
      <c r="L24" s="140"/>
      <c r="M24" s="140"/>
      <c r="N24" s="140"/>
      <c r="O24" s="13"/>
      <c r="Q24" s="139">
        <f>'Раздел 9'!D24</f>
        <v>0</v>
      </c>
    </row>
    <row r="25" spans="2:17" ht="14.4">
      <c r="B25" s="33" t="s">
        <v>1079</v>
      </c>
      <c r="C25" s="150">
        <v>1021</v>
      </c>
      <c r="D25" s="139">
        <f t="shared" si="1"/>
        <v>6</v>
      </c>
      <c r="E25" s="140"/>
      <c r="F25" s="140"/>
      <c r="G25" s="140"/>
      <c r="H25" s="140">
        <v>2</v>
      </c>
      <c r="I25" s="140"/>
      <c r="J25" s="140"/>
      <c r="K25" s="140">
        <v>4</v>
      </c>
      <c r="L25" s="140"/>
      <c r="M25" s="140"/>
      <c r="N25" s="140"/>
      <c r="O25" s="13"/>
      <c r="Q25" s="139">
        <f>'Раздел 9'!D25</f>
        <v>6</v>
      </c>
    </row>
    <row r="26" spans="2:17" ht="14.4">
      <c r="B26" s="177" t="s">
        <v>1299</v>
      </c>
      <c r="C26" s="150">
        <v>1022</v>
      </c>
      <c r="D26" s="139">
        <f t="shared" si="1"/>
        <v>6</v>
      </c>
      <c r="E26" s="140"/>
      <c r="F26" s="140"/>
      <c r="G26" s="140"/>
      <c r="H26" s="140">
        <v>2</v>
      </c>
      <c r="I26" s="140"/>
      <c r="J26" s="140">
        <v>2</v>
      </c>
      <c r="K26" s="140">
        <v>1</v>
      </c>
      <c r="L26" s="140">
        <v>1</v>
      </c>
      <c r="M26" s="140"/>
      <c r="N26" s="140"/>
      <c r="O26" s="13"/>
      <c r="Q26" s="139">
        <f>'Раздел 9'!D26</f>
        <v>6</v>
      </c>
    </row>
    <row r="29" spans="2:17" ht="15.6">
      <c r="B29" s="103"/>
    </row>
    <row r="30" spans="2:17" ht="15.6">
      <c r="B30" s="103"/>
    </row>
    <row r="31" spans="2:17" ht="15.6">
      <c r="B31" s="103"/>
    </row>
    <row r="32" spans="2:17" ht="15.6">
      <c r="B32" s="103"/>
    </row>
    <row r="33" spans="2:2" ht="15.6">
      <c r="B33" s="103"/>
    </row>
    <row r="34" spans="2:2" ht="15.6">
      <c r="B34" s="103"/>
    </row>
    <row r="35" spans="2:2" ht="15.6">
      <c r="B35" s="103"/>
    </row>
    <row r="36" spans="2:2" ht="15.6">
      <c r="B36" s="103"/>
    </row>
    <row r="37" spans="2:2" ht="15.6">
      <c r="B37" s="103"/>
    </row>
    <row r="38" spans="2:2" ht="15.6">
      <c r="B38" s="103"/>
    </row>
    <row r="39" spans="2:2" ht="15.6">
      <c r="B39" s="103"/>
    </row>
    <row r="40" spans="2:2" ht="15.6">
      <c r="B40" s="103"/>
    </row>
    <row r="41" spans="2:2" ht="15.6">
      <c r="B41" s="103"/>
    </row>
  </sheetData>
  <sheetProtection password="CF7A" sheet="1" objects="1" scenarios="1" formatColumns="0" formatRows="0" autoFilter="0"/>
  <mergeCells count="6">
    <mergeCell ref="B1:N1"/>
    <mergeCell ref="E2:N2"/>
    <mergeCell ref="B2:B3"/>
    <mergeCell ref="C2:C3"/>
    <mergeCell ref="Q2:Q3"/>
    <mergeCell ref="D2:D3"/>
  </mergeCells>
  <phoneticPr fontId="0" type="noConversion"/>
  <conditionalFormatting sqref="B29">
    <cfRule type="expression" dxfId="74" priority="847" stopIfTrue="1">
      <formula>$Q$5&lt;&gt;'Раздел 10'!#REF!</formula>
    </cfRule>
  </conditionalFormatting>
  <conditionalFormatting sqref="B30">
    <cfRule type="expression" dxfId="73" priority="848" stopIfTrue="1">
      <formula>$Q$6&lt;&gt;'Раздел 10'!#REF!</formula>
    </cfRule>
  </conditionalFormatting>
  <conditionalFormatting sqref="B31">
    <cfRule type="expression" dxfId="72" priority="849" stopIfTrue="1">
      <formula>$Q$7&lt;&gt;'Раздел 10'!#REF!</formula>
    </cfRule>
  </conditionalFormatting>
  <conditionalFormatting sqref="B32">
    <cfRule type="expression" dxfId="71" priority="850" stopIfTrue="1">
      <formula>$Q$8&lt;&gt;'Раздел 10'!#REF!</formula>
    </cfRule>
  </conditionalFormatting>
  <conditionalFormatting sqref="B33">
    <cfRule type="expression" dxfId="70" priority="851" stopIfTrue="1">
      <formula>$Q$9&lt;&gt;'Раздел 10'!#REF!</formula>
    </cfRule>
  </conditionalFormatting>
  <conditionalFormatting sqref="B34">
    <cfRule type="expression" dxfId="69" priority="852" stopIfTrue="1">
      <formula>$Q$10&lt;&gt;'Раздел 10'!#REF!</formula>
    </cfRule>
  </conditionalFormatting>
  <conditionalFormatting sqref="B35">
    <cfRule type="expression" dxfId="68" priority="853" stopIfTrue="1">
      <formula>$Q$11&lt;&gt;'Раздел 10'!#REF!</formula>
    </cfRule>
  </conditionalFormatting>
  <conditionalFormatting sqref="B36">
    <cfRule type="expression" dxfId="67" priority="854" stopIfTrue="1">
      <formula>$Q$12&lt;&gt;'Раздел 10'!#REF!</formula>
    </cfRule>
  </conditionalFormatting>
  <conditionalFormatting sqref="B37">
    <cfRule type="expression" dxfId="66" priority="855" stopIfTrue="1">
      <formula>$Q$13&lt;&gt;'Раздел 10'!#REF!</formula>
    </cfRule>
  </conditionalFormatting>
  <conditionalFormatting sqref="B38">
    <cfRule type="expression" dxfId="65" priority="856" stopIfTrue="1">
      <formula>$Q$14&lt;&gt;'Раздел 10'!#REF!</formula>
    </cfRule>
  </conditionalFormatting>
  <conditionalFormatting sqref="B39">
    <cfRule type="expression" dxfId="64" priority="857" stopIfTrue="1">
      <formula>$Q$15&lt;&gt;'Раздел 10'!#REF!</formula>
    </cfRule>
  </conditionalFormatting>
  <conditionalFormatting sqref="B40">
    <cfRule type="expression" dxfId="63" priority="858" stopIfTrue="1">
      <formula>$Q$16&lt;&gt;'Раздел 10'!#REF!</formula>
    </cfRule>
  </conditionalFormatting>
  <conditionalFormatting sqref="B41">
    <cfRule type="expression" dxfId="62" priority="859" stopIfTrue="1">
      <formula>$Q$26&lt;&gt;'Раздел 10'!#REF!</formula>
    </cfRule>
  </conditionalFormatting>
  <dataValidations count="1">
    <dataValidation type="whole" operator="greaterThanOrEqual" allowBlank="1" showInputMessage="1" showErrorMessage="1" error="Возможен ввод только целых чисел." sqref="E5:N26">
      <formula1>0</formula1>
    </dataValidation>
  </dataValidations>
  <pageMargins left="0.51181102362204722" right="0.51181102362204722" top="0.59055118110236227" bottom="0.39370078740157483" header="0" footer="0"/>
  <pageSetup paperSize="9" scale="96" fitToHeight="0" orientation="landscape" useFirstPageNumber="1" horizontalDpi="300" verticalDpi="300" r:id="rId1"/>
  <headerFooter alignWithMargins="0"/>
</worksheet>
</file>

<file path=xl/worksheets/sheet16.xml><?xml version="1.0" encoding="utf-8"?>
<worksheet xmlns="http://schemas.openxmlformats.org/spreadsheetml/2006/main" xmlns:r="http://schemas.openxmlformats.org/officeDocument/2006/relationships">
  <sheetPr codeName="Лист11">
    <pageSetUpPr fitToPage="1"/>
  </sheetPr>
  <dimension ref="B1:T29"/>
  <sheetViews>
    <sheetView tabSelected="1" zoomScaleNormal="100" workbookViewId="0">
      <selection activeCell="U27" sqref="U27"/>
    </sheetView>
  </sheetViews>
  <sheetFormatPr defaultRowHeight="13.2"/>
  <cols>
    <col min="2" max="2" width="43.88671875" customWidth="1"/>
    <col min="3" max="3" width="6.88671875" customWidth="1"/>
    <col min="4" max="4" width="14" customWidth="1"/>
    <col min="5" max="5" width="4.88671875" bestFit="1" customWidth="1"/>
    <col min="6" max="9" width="5.6640625" customWidth="1"/>
    <col min="10" max="10" width="6.6640625" bestFit="1" customWidth="1"/>
    <col min="11" max="11" width="18.44140625" customWidth="1"/>
    <col min="12" max="12" width="4.88671875" bestFit="1" customWidth="1"/>
    <col min="13" max="16" width="5.6640625" customWidth="1"/>
    <col min="17" max="17" width="6.6640625" bestFit="1" customWidth="1"/>
    <col min="18" max="18" width="5.6640625" hidden="1" customWidth="1"/>
    <col min="20" max="20" width="16.5546875" customWidth="1"/>
  </cols>
  <sheetData>
    <row r="1" spans="2:20" ht="42.75" customHeight="1">
      <c r="B1" s="335" t="s">
        <v>1305</v>
      </c>
      <c r="C1" s="354"/>
      <c r="D1" s="355"/>
      <c r="E1" s="355"/>
      <c r="F1" s="355"/>
      <c r="G1" s="355"/>
      <c r="H1" s="355"/>
      <c r="I1" s="355"/>
      <c r="J1" s="355"/>
      <c r="K1" s="355"/>
      <c r="L1" s="355"/>
      <c r="M1" s="355"/>
      <c r="N1" s="355"/>
      <c r="O1" s="355"/>
      <c r="P1" s="356"/>
      <c r="Q1" s="335"/>
      <c r="R1" s="13"/>
    </row>
    <row r="2" spans="2:20" ht="30.75" customHeight="1">
      <c r="B2" s="342" t="s">
        <v>108</v>
      </c>
      <c r="C2" s="342" t="s">
        <v>17</v>
      </c>
      <c r="D2" s="342" t="s">
        <v>1301</v>
      </c>
      <c r="E2" s="340" t="s">
        <v>762</v>
      </c>
      <c r="F2" s="351"/>
      <c r="G2" s="351"/>
      <c r="H2" s="351"/>
      <c r="I2" s="351"/>
      <c r="J2" s="341"/>
      <c r="K2" s="342" t="s">
        <v>1302</v>
      </c>
      <c r="L2" s="340" t="s">
        <v>763</v>
      </c>
      <c r="M2" s="351"/>
      <c r="N2" s="351"/>
      <c r="O2" s="351"/>
      <c r="P2" s="351"/>
      <c r="Q2" s="341"/>
      <c r="R2" s="13"/>
      <c r="T2" s="342" t="s">
        <v>3528</v>
      </c>
    </row>
    <row r="3" spans="2:20" ht="78" customHeight="1">
      <c r="B3" s="343"/>
      <c r="C3" s="343"/>
      <c r="D3" s="343"/>
      <c r="E3" s="21" t="s">
        <v>114</v>
      </c>
      <c r="F3" s="21" t="s">
        <v>63</v>
      </c>
      <c r="G3" s="21" t="s">
        <v>64</v>
      </c>
      <c r="H3" s="21" t="s">
        <v>65</v>
      </c>
      <c r="I3" s="21" t="s">
        <v>66</v>
      </c>
      <c r="J3" s="21" t="s">
        <v>67</v>
      </c>
      <c r="K3" s="343"/>
      <c r="L3" s="21" t="s">
        <v>114</v>
      </c>
      <c r="M3" s="21" t="s">
        <v>63</v>
      </c>
      <c r="N3" s="21" t="s">
        <v>64</v>
      </c>
      <c r="O3" s="21" t="s">
        <v>65</v>
      </c>
      <c r="P3" s="21" t="s">
        <v>66</v>
      </c>
      <c r="Q3" s="21" t="s">
        <v>67</v>
      </c>
      <c r="R3" s="13"/>
      <c r="T3" s="343"/>
    </row>
    <row r="4" spans="2:20" ht="14.4">
      <c r="B4" s="21">
        <v>1</v>
      </c>
      <c r="C4" s="21">
        <v>2</v>
      </c>
      <c r="D4" s="21" t="s">
        <v>12</v>
      </c>
      <c r="E4" s="21" t="s">
        <v>13</v>
      </c>
      <c r="F4" s="21" t="s">
        <v>14</v>
      </c>
      <c r="G4" s="21" t="s">
        <v>18</v>
      </c>
      <c r="H4" s="21" t="s">
        <v>19</v>
      </c>
      <c r="I4" s="21" t="s">
        <v>20</v>
      </c>
      <c r="J4" s="21" t="s">
        <v>21</v>
      </c>
      <c r="K4" s="21" t="s">
        <v>22</v>
      </c>
      <c r="L4" s="21" t="s">
        <v>24</v>
      </c>
      <c r="M4" s="21" t="s">
        <v>26</v>
      </c>
      <c r="N4" s="21" t="s">
        <v>27</v>
      </c>
      <c r="O4" s="21" t="s">
        <v>29</v>
      </c>
      <c r="P4" s="21" t="s">
        <v>31</v>
      </c>
      <c r="Q4" s="21" t="s">
        <v>33</v>
      </c>
      <c r="R4" s="13"/>
      <c r="T4" s="131"/>
    </row>
    <row r="5" spans="2:20" ht="28.8">
      <c r="B5" s="135" t="s">
        <v>1303</v>
      </c>
      <c r="C5" s="150">
        <v>1101</v>
      </c>
      <c r="D5" s="139">
        <f>D6+D10+D23+D26</f>
        <v>27</v>
      </c>
      <c r="E5" s="139">
        <f>E6+E10+E23+E26</f>
        <v>0</v>
      </c>
      <c r="F5" s="139">
        <f t="shared" ref="F5:Q5" si="0">F6+F10+F23+F26</f>
        <v>0</v>
      </c>
      <c r="G5" s="139">
        <f t="shared" si="0"/>
        <v>2</v>
      </c>
      <c r="H5" s="139">
        <f t="shared" si="0"/>
        <v>4</v>
      </c>
      <c r="I5" s="139">
        <f t="shared" si="0"/>
        <v>4</v>
      </c>
      <c r="J5" s="139">
        <f t="shared" si="0"/>
        <v>17</v>
      </c>
      <c r="K5" s="139">
        <f t="shared" si="0"/>
        <v>15</v>
      </c>
      <c r="L5" s="139">
        <f t="shared" si="0"/>
        <v>0</v>
      </c>
      <c r="M5" s="139">
        <f t="shared" si="0"/>
        <v>3</v>
      </c>
      <c r="N5" s="139">
        <f t="shared" si="0"/>
        <v>0</v>
      </c>
      <c r="O5" s="139">
        <f t="shared" si="0"/>
        <v>2</v>
      </c>
      <c r="P5" s="139">
        <f t="shared" si="0"/>
        <v>1</v>
      </c>
      <c r="Q5" s="139">
        <f t="shared" si="0"/>
        <v>9</v>
      </c>
      <c r="R5" s="13"/>
      <c r="T5" s="213">
        <f>'Раздел 9'!D5</f>
        <v>27</v>
      </c>
    </row>
    <row r="6" spans="2:20" ht="28.8">
      <c r="B6" s="32" t="s">
        <v>1297</v>
      </c>
      <c r="C6" s="150">
        <v>1102</v>
      </c>
      <c r="D6" s="139">
        <f t="shared" ref="D6:D25" si="1">SUM(E6:J6)</f>
        <v>1</v>
      </c>
      <c r="E6" s="140"/>
      <c r="F6" s="140"/>
      <c r="G6" s="140"/>
      <c r="H6" s="140"/>
      <c r="I6" s="140"/>
      <c r="J6" s="140">
        <v>1</v>
      </c>
      <c r="K6" s="139">
        <f t="shared" ref="K6:K25" si="2">SUM(L6:Q6)</f>
        <v>1</v>
      </c>
      <c r="L6" s="140"/>
      <c r="M6" s="140"/>
      <c r="N6" s="140"/>
      <c r="O6" s="140"/>
      <c r="P6" s="140"/>
      <c r="Q6" s="140">
        <v>1</v>
      </c>
      <c r="R6" s="13"/>
      <c r="T6" s="213">
        <f>'Раздел 9'!D6</f>
        <v>1</v>
      </c>
    </row>
    <row r="7" spans="2:20" ht="28.8">
      <c r="B7" s="33" t="s">
        <v>1284</v>
      </c>
      <c r="C7" s="150">
        <v>1103</v>
      </c>
      <c r="D7" s="139">
        <f t="shared" si="1"/>
        <v>1</v>
      </c>
      <c r="E7" s="140"/>
      <c r="F7" s="140"/>
      <c r="G7" s="140"/>
      <c r="H7" s="140"/>
      <c r="I7" s="140"/>
      <c r="J7" s="140">
        <v>1</v>
      </c>
      <c r="K7" s="139">
        <f t="shared" si="2"/>
        <v>1</v>
      </c>
      <c r="L7" s="140"/>
      <c r="M7" s="140"/>
      <c r="N7" s="140"/>
      <c r="O7" s="140"/>
      <c r="P7" s="140"/>
      <c r="Q7" s="140">
        <v>1</v>
      </c>
      <c r="R7" s="13"/>
      <c r="T7" s="213">
        <f>'Раздел 9'!D7</f>
        <v>1</v>
      </c>
    </row>
    <row r="8" spans="2:20" ht="14.4">
      <c r="B8" s="33" t="s">
        <v>1285</v>
      </c>
      <c r="C8" s="150">
        <v>1104</v>
      </c>
      <c r="D8" s="139">
        <f t="shared" si="1"/>
        <v>0</v>
      </c>
      <c r="E8" s="140"/>
      <c r="F8" s="140"/>
      <c r="G8" s="140"/>
      <c r="H8" s="140"/>
      <c r="I8" s="140"/>
      <c r="J8" s="140"/>
      <c r="K8" s="139">
        <f t="shared" si="2"/>
        <v>0</v>
      </c>
      <c r="L8" s="140"/>
      <c r="M8" s="140"/>
      <c r="N8" s="140"/>
      <c r="O8" s="140"/>
      <c r="P8" s="140"/>
      <c r="Q8" s="140"/>
      <c r="R8" s="13"/>
      <c r="T8" s="213">
        <f>'Раздел 9'!D8</f>
        <v>0</v>
      </c>
    </row>
    <row r="9" spans="2:20" ht="14.4">
      <c r="B9" s="33" t="s">
        <v>1286</v>
      </c>
      <c r="C9" s="150">
        <v>1105</v>
      </c>
      <c r="D9" s="139">
        <f t="shared" si="1"/>
        <v>0</v>
      </c>
      <c r="E9" s="140"/>
      <c r="F9" s="140"/>
      <c r="G9" s="140"/>
      <c r="H9" s="140"/>
      <c r="I9" s="140"/>
      <c r="J9" s="140"/>
      <c r="K9" s="139">
        <f t="shared" si="2"/>
        <v>0</v>
      </c>
      <c r="L9" s="140"/>
      <c r="M9" s="140"/>
      <c r="N9" s="140"/>
      <c r="O9" s="140"/>
      <c r="P9" s="140"/>
      <c r="Q9" s="140"/>
      <c r="R9" s="13"/>
      <c r="T9" s="213">
        <f>'Раздел 9'!D9</f>
        <v>0</v>
      </c>
    </row>
    <row r="10" spans="2:20" ht="28.8">
      <c r="B10" s="176" t="s">
        <v>1304</v>
      </c>
      <c r="C10" s="150">
        <v>1106</v>
      </c>
      <c r="D10" s="139">
        <f>SUM(D11:D22)</f>
        <v>14</v>
      </c>
      <c r="E10" s="139">
        <f t="shared" ref="E10:Q10" si="3">SUM(E11:E22)</f>
        <v>0</v>
      </c>
      <c r="F10" s="139">
        <f t="shared" si="3"/>
        <v>0</v>
      </c>
      <c r="G10" s="139">
        <f t="shared" si="3"/>
        <v>2</v>
      </c>
      <c r="H10" s="139">
        <f t="shared" si="3"/>
        <v>2</v>
      </c>
      <c r="I10" s="139">
        <f t="shared" si="3"/>
        <v>2</v>
      </c>
      <c r="J10" s="139">
        <f t="shared" si="3"/>
        <v>8</v>
      </c>
      <c r="K10" s="139">
        <f t="shared" si="3"/>
        <v>14</v>
      </c>
      <c r="L10" s="139">
        <f t="shared" si="3"/>
        <v>0</v>
      </c>
      <c r="M10" s="139">
        <f t="shared" si="3"/>
        <v>3</v>
      </c>
      <c r="N10" s="139">
        <f t="shared" si="3"/>
        <v>0</v>
      </c>
      <c r="O10" s="139">
        <f t="shared" si="3"/>
        <v>2</v>
      </c>
      <c r="P10" s="139">
        <f t="shared" si="3"/>
        <v>1</v>
      </c>
      <c r="Q10" s="139">
        <f t="shared" si="3"/>
        <v>8</v>
      </c>
      <c r="R10" s="13"/>
      <c r="T10" s="213">
        <f>'Раздел 9'!D10</f>
        <v>14</v>
      </c>
    </row>
    <row r="11" spans="2:20" ht="28.8">
      <c r="B11" s="33" t="s">
        <v>1078</v>
      </c>
      <c r="C11" s="150">
        <v>1107</v>
      </c>
      <c r="D11" s="139">
        <f t="shared" si="1"/>
        <v>10</v>
      </c>
      <c r="E11" s="140"/>
      <c r="F11" s="140"/>
      <c r="G11" s="140">
        <v>2</v>
      </c>
      <c r="H11" s="140">
        <v>1</v>
      </c>
      <c r="I11" s="140"/>
      <c r="J11" s="140">
        <v>7</v>
      </c>
      <c r="K11" s="139">
        <f t="shared" si="2"/>
        <v>10</v>
      </c>
      <c r="L11" s="140"/>
      <c r="M11" s="140">
        <v>2</v>
      </c>
      <c r="N11" s="140"/>
      <c r="O11" s="140">
        <v>1</v>
      </c>
      <c r="P11" s="140"/>
      <c r="Q11" s="140">
        <v>7</v>
      </c>
      <c r="R11" s="13"/>
      <c r="T11" s="213">
        <f>'Раздел 9'!D11</f>
        <v>10</v>
      </c>
    </row>
    <row r="12" spans="2:20" ht="14.4">
      <c r="B12" s="33" t="s">
        <v>44</v>
      </c>
      <c r="C12" s="150">
        <v>1108</v>
      </c>
      <c r="D12" s="139">
        <f t="shared" si="1"/>
        <v>1</v>
      </c>
      <c r="E12" s="140"/>
      <c r="F12" s="140"/>
      <c r="G12" s="140"/>
      <c r="H12" s="140"/>
      <c r="I12" s="140">
        <v>1</v>
      </c>
      <c r="J12" s="140"/>
      <c r="K12" s="139">
        <f t="shared" si="2"/>
        <v>1</v>
      </c>
      <c r="L12" s="140"/>
      <c r="M12" s="140"/>
      <c r="N12" s="140"/>
      <c r="O12" s="140"/>
      <c r="P12" s="140">
        <v>1</v>
      </c>
      <c r="Q12" s="140"/>
      <c r="R12" s="13"/>
      <c r="T12" s="213">
        <f>'Раздел 9'!D12</f>
        <v>1</v>
      </c>
    </row>
    <row r="13" spans="2:20" ht="14.4">
      <c r="B13" s="33" t="s">
        <v>45</v>
      </c>
      <c r="C13" s="150">
        <v>1109</v>
      </c>
      <c r="D13" s="139">
        <f t="shared" si="1"/>
        <v>1</v>
      </c>
      <c r="E13" s="140"/>
      <c r="F13" s="140"/>
      <c r="G13" s="140"/>
      <c r="H13" s="140"/>
      <c r="I13" s="140"/>
      <c r="J13" s="140">
        <v>1</v>
      </c>
      <c r="K13" s="139">
        <f t="shared" si="2"/>
        <v>1</v>
      </c>
      <c r="L13" s="140"/>
      <c r="M13" s="140"/>
      <c r="N13" s="140"/>
      <c r="O13" s="140"/>
      <c r="P13" s="140"/>
      <c r="Q13" s="140">
        <v>1</v>
      </c>
      <c r="R13" s="13"/>
      <c r="T13" s="213">
        <f>'Раздел 9'!D13</f>
        <v>1</v>
      </c>
    </row>
    <row r="14" spans="2:20" ht="14.4">
      <c r="B14" s="33" t="s">
        <v>46</v>
      </c>
      <c r="C14" s="150">
        <v>1110</v>
      </c>
      <c r="D14" s="139">
        <f t="shared" si="1"/>
        <v>1</v>
      </c>
      <c r="E14" s="140"/>
      <c r="F14" s="140"/>
      <c r="G14" s="140"/>
      <c r="H14" s="140">
        <v>1</v>
      </c>
      <c r="I14" s="140"/>
      <c r="J14" s="140"/>
      <c r="K14" s="139">
        <f t="shared" si="2"/>
        <v>1</v>
      </c>
      <c r="L14" s="140"/>
      <c r="M14" s="140">
        <v>1</v>
      </c>
      <c r="N14" s="140"/>
      <c r="O14" s="140"/>
      <c r="P14" s="140"/>
      <c r="Q14" s="140"/>
      <c r="R14" s="13"/>
      <c r="T14" s="213">
        <f>'Раздел 9'!D14</f>
        <v>1</v>
      </c>
    </row>
    <row r="15" spans="2:20" ht="14.4">
      <c r="B15" s="33" t="s">
        <v>47</v>
      </c>
      <c r="C15" s="150">
        <v>1111</v>
      </c>
      <c r="D15" s="139">
        <f t="shared" si="1"/>
        <v>1</v>
      </c>
      <c r="E15" s="140"/>
      <c r="F15" s="140"/>
      <c r="G15" s="140"/>
      <c r="H15" s="140"/>
      <c r="I15" s="140">
        <v>1</v>
      </c>
      <c r="J15" s="140"/>
      <c r="K15" s="139">
        <f t="shared" si="2"/>
        <v>1</v>
      </c>
      <c r="L15" s="140"/>
      <c r="M15" s="140"/>
      <c r="N15" s="140"/>
      <c r="O15" s="140">
        <v>1</v>
      </c>
      <c r="P15" s="140"/>
      <c r="Q15" s="140"/>
      <c r="R15" s="13"/>
      <c r="T15" s="213">
        <f>'Раздел 9'!D15</f>
        <v>1</v>
      </c>
    </row>
    <row r="16" spans="2:20" ht="14.4">
      <c r="B16" s="33" t="s">
        <v>48</v>
      </c>
      <c r="C16" s="150">
        <v>1112</v>
      </c>
      <c r="D16" s="139">
        <f t="shared" si="1"/>
        <v>0</v>
      </c>
      <c r="E16" s="140"/>
      <c r="F16" s="140"/>
      <c r="G16" s="140"/>
      <c r="H16" s="140"/>
      <c r="I16" s="140"/>
      <c r="J16" s="140"/>
      <c r="K16" s="139">
        <f t="shared" si="2"/>
        <v>0</v>
      </c>
      <c r="L16" s="140"/>
      <c r="M16" s="140"/>
      <c r="N16" s="140"/>
      <c r="O16" s="140"/>
      <c r="P16" s="140"/>
      <c r="Q16" s="140"/>
      <c r="R16" s="13"/>
      <c r="T16" s="213">
        <f>'Раздел 9'!D16</f>
        <v>0</v>
      </c>
    </row>
    <row r="17" spans="2:20" ht="14.4">
      <c r="B17" s="33" t="s">
        <v>49</v>
      </c>
      <c r="C17" s="150">
        <v>1113</v>
      </c>
      <c r="D17" s="139">
        <f t="shared" si="1"/>
        <v>0</v>
      </c>
      <c r="E17" s="140"/>
      <c r="F17" s="140"/>
      <c r="G17" s="140"/>
      <c r="H17" s="140"/>
      <c r="I17" s="140"/>
      <c r="J17" s="140"/>
      <c r="K17" s="139">
        <f t="shared" si="2"/>
        <v>0</v>
      </c>
      <c r="L17" s="140"/>
      <c r="M17" s="140"/>
      <c r="N17" s="140"/>
      <c r="O17" s="140"/>
      <c r="P17" s="140"/>
      <c r="Q17" s="140"/>
      <c r="R17" s="13"/>
      <c r="T17" s="213">
        <f>'Раздел 9'!D17</f>
        <v>0</v>
      </c>
    </row>
    <row r="18" spans="2:20" ht="14.4">
      <c r="B18" s="33" t="s">
        <v>50</v>
      </c>
      <c r="C18" s="150">
        <v>1114</v>
      </c>
      <c r="D18" s="139">
        <f t="shared" si="1"/>
        <v>0</v>
      </c>
      <c r="E18" s="140"/>
      <c r="F18" s="140"/>
      <c r="G18" s="140"/>
      <c r="H18" s="140"/>
      <c r="I18" s="140"/>
      <c r="J18" s="140"/>
      <c r="K18" s="139">
        <f t="shared" si="2"/>
        <v>0</v>
      </c>
      <c r="L18" s="140"/>
      <c r="M18" s="140"/>
      <c r="N18" s="140"/>
      <c r="O18" s="140"/>
      <c r="P18" s="140"/>
      <c r="Q18" s="140"/>
      <c r="R18" s="13"/>
      <c r="T18" s="213">
        <f>'Раздел 9'!D18</f>
        <v>0</v>
      </c>
    </row>
    <row r="19" spans="2:20" ht="14.4">
      <c r="B19" s="33" t="s">
        <v>51</v>
      </c>
      <c r="C19" s="150">
        <v>1115</v>
      </c>
      <c r="D19" s="139">
        <f t="shared" si="1"/>
        <v>0</v>
      </c>
      <c r="E19" s="140"/>
      <c r="F19" s="140"/>
      <c r="G19" s="140"/>
      <c r="H19" s="140"/>
      <c r="I19" s="140"/>
      <c r="J19" s="140"/>
      <c r="K19" s="139">
        <f t="shared" si="2"/>
        <v>0</v>
      </c>
      <c r="L19" s="140"/>
      <c r="M19" s="140"/>
      <c r="N19" s="140"/>
      <c r="O19" s="140"/>
      <c r="P19" s="140"/>
      <c r="Q19" s="140"/>
      <c r="R19" s="13"/>
      <c r="T19" s="213">
        <f>'Раздел 9'!D19</f>
        <v>0</v>
      </c>
    </row>
    <row r="20" spans="2:20" ht="14.4">
      <c r="B20" s="33" t="s">
        <v>1287</v>
      </c>
      <c r="C20" s="150">
        <v>1116</v>
      </c>
      <c r="D20" s="139">
        <f t="shared" si="1"/>
        <v>0</v>
      </c>
      <c r="E20" s="140"/>
      <c r="F20" s="140"/>
      <c r="G20" s="140"/>
      <c r="H20" s="140"/>
      <c r="I20" s="140"/>
      <c r="J20" s="140"/>
      <c r="K20" s="139">
        <f t="shared" si="2"/>
        <v>0</v>
      </c>
      <c r="L20" s="140"/>
      <c r="M20" s="140"/>
      <c r="N20" s="140"/>
      <c r="O20" s="140"/>
      <c r="P20" s="140"/>
      <c r="Q20" s="140"/>
      <c r="R20" s="13"/>
      <c r="T20" s="213">
        <f>'Раздел 9'!D20</f>
        <v>0</v>
      </c>
    </row>
    <row r="21" spans="2:20" ht="14.4">
      <c r="B21" s="33" t="s">
        <v>52</v>
      </c>
      <c r="C21" s="150">
        <v>1117</v>
      </c>
      <c r="D21" s="139">
        <f t="shared" si="1"/>
        <v>0</v>
      </c>
      <c r="E21" s="140"/>
      <c r="F21" s="140"/>
      <c r="G21" s="140"/>
      <c r="H21" s="140"/>
      <c r="I21" s="140"/>
      <c r="J21" s="140"/>
      <c r="K21" s="139">
        <f t="shared" si="2"/>
        <v>0</v>
      </c>
      <c r="L21" s="140"/>
      <c r="M21" s="140"/>
      <c r="N21" s="140"/>
      <c r="O21" s="140"/>
      <c r="P21" s="140"/>
      <c r="Q21" s="140"/>
      <c r="R21" s="13"/>
      <c r="T21" s="213">
        <f>'Раздел 9'!D21</f>
        <v>0</v>
      </c>
    </row>
    <row r="22" spans="2:20" ht="14.4">
      <c r="B22" s="33" t="s">
        <v>53</v>
      </c>
      <c r="C22" s="150">
        <v>1118</v>
      </c>
      <c r="D22" s="139">
        <f t="shared" si="1"/>
        <v>0</v>
      </c>
      <c r="E22" s="140"/>
      <c r="F22" s="140"/>
      <c r="G22" s="140"/>
      <c r="H22" s="140"/>
      <c r="I22" s="140"/>
      <c r="J22" s="140"/>
      <c r="K22" s="139">
        <f t="shared" si="2"/>
        <v>0</v>
      </c>
      <c r="L22" s="140"/>
      <c r="M22" s="140"/>
      <c r="N22" s="140"/>
      <c r="O22" s="140"/>
      <c r="P22" s="140"/>
      <c r="Q22" s="140"/>
      <c r="R22" s="13"/>
      <c r="T22" s="213">
        <f>'Раздел 9'!D22</f>
        <v>0</v>
      </c>
    </row>
    <row r="23" spans="2:20" ht="15.75" customHeight="1">
      <c r="B23" s="176" t="s">
        <v>1290</v>
      </c>
      <c r="C23" s="150">
        <v>1119</v>
      </c>
      <c r="D23" s="139">
        <f t="shared" si="1"/>
        <v>6</v>
      </c>
      <c r="E23" s="140"/>
      <c r="F23" s="140"/>
      <c r="G23" s="140"/>
      <c r="H23" s="140"/>
      <c r="I23" s="140">
        <v>1</v>
      </c>
      <c r="J23" s="140">
        <v>5</v>
      </c>
      <c r="K23" s="139">
        <f t="shared" si="2"/>
        <v>0</v>
      </c>
      <c r="L23" s="140"/>
      <c r="M23" s="140"/>
      <c r="N23" s="140"/>
      <c r="O23" s="140"/>
      <c r="P23" s="140"/>
      <c r="Q23" s="140"/>
      <c r="R23" s="13"/>
      <c r="T23" s="213">
        <f>'Раздел 9'!D23</f>
        <v>6</v>
      </c>
    </row>
    <row r="24" spans="2:20" ht="28.8">
      <c r="B24" s="33" t="s">
        <v>1291</v>
      </c>
      <c r="C24" s="150">
        <v>1120</v>
      </c>
      <c r="D24" s="139">
        <f t="shared" si="1"/>
        <v>0</v>
      </c>
      <c r="E24" s="140"/>
      <c r="F24" s="140"/>
      <c r="G24" s="140"/>
      <c r="H24" s="140"/>
      <c r="I24" s="140"/>
      <c r="J24" s="140"/>
      <c r="K24" s="139">
        <f t="shared" si="2"/>
        <v>0</v>
      </c>
      <c r="L24" s="140"/>
      <c r="M24" s="140"/>
      <c r="N24" s="140"/>
      <c r="O24" s="140"/>
      <c r="P24" s="140"/>
      <c r="Q24" s="140"/>
      <c r="R24" s="13"/>
      <c r="T24" s="213">
        <f>'Раздел 9'!D24</f>
        <v>0</v>
      </c>
    </row>
    <row r="25" spans="2:20" ht="14.4">
      <c r="B25" s="33" t="s">
        <v>1079</v>
      </c>
      <c r="C25" s="150">
        <v>1121</v>
      </c>
      <c r="D25" s="139">
        <f t="shared" si="1"/>
        <v>6</v>
      </c>
      <c r="E25" s="140"/>
      <c r="F25" s="140"/>
      <c r="G25" s="140"/>
      <c r="H25" s="140"/>
      <c r="I25" s="140">
        <v>1</v>
      </c>
      <c r="J25" s="140">
        <v>5</v>
      </c>
      <c r="K25" s="139">
        <f t="shared" si="2"/>
        <v>0</v>
      </c>
      <c r="L25" s="140"/>
      <c r="M25" s="140"/>
      <c r="N25" s="140"/>
      <c r="O25" s="140"/>
      <c r="P25" s="140"/>
      <c r="Q25" s="140"/>
      <c r="R25" s="13"/>
      <c r="T25" s="213">
        <f>'Раздел 9'!D25</f>
        <v>6</v>
      </c>
    </row>
    <row r="26" spans="2:20" ht="14.4">
      <c r="B26" s="177" t="s">
        <v>1299</v>
      </c>
      <c r="C26" s="150">
        <v>1122</v>
      </c>
      <c r="D26" s="139">
        <f>SUM(E26:J26)</f>
        <v>6</v>
      </c>
      <c r="E26" s="140"/>
      <c r="F26" s="140"/>
      <c r="G26" s="140"/>
      <c r="H26" s="140">
        <v>2</v>
      </c>
      <c r="I26" s="140">
        <v>1</v>
      </c>
      <c r="J26" s="140">
        <v>3</v>
      </c>
      <c r="K26" s="139">
        <f>SUM(L26:Q26)</f>
        <v>0</v>
      </c>
      <c r="L26" s="140"/>
      <c r="M26" s="140"/>
      <c r="N26" s="140"/>
      <c r="O26" s="140"/>
      <c r="P26" s="140"/>
      <c r="Q26" s="140"/>
      <c r="R26" s="13"/>
      <c r="T26" s="213">
        <f>'Раздел 9'!D26</f>
        <v>6</v>
      </c>
    </row>
    <row r="29" spans="2:20" ht="15.6">
      <c r="B29" s="103"/>
    </row>
  </sheetData>
  <sheetProtection password="CF7A" sheet="1" objects="1" scenarios="1" formatColumns="0" formatRows="0" autoFilter="0"/>
  <mergeCells count="8">
    <mergeCell ref="T2:T3"/>
    <mergeCell ref="B1:Q1"/>
    <mergeCell ref="E2:J2"/>
    <mergeCell ref="B2:B3"/>
    <mergeCell ref="C2:C3"/>
    <mergeCell ref="D2:D3"/>
    <mergeCell ref="K2:K3"/>
    <mergeCell ref="L2:Q2"/>
  </mergeCells>
  <phoneticPr fontId="0" type="noConversion"/>
  <conditionalFormatting sqref="B29">
    <cfRule type="expression" dxfId="61" priority="1" stopIfTrue="1">
      <formula>$D$26&lt;&gt;$T$26</formula>
    </cfRule>
  </conditionalFormatting>
  <dataValidations count="1">
    <dataValidation type="whole" operator="greaterThanOrEqual" allowBlank="1" showInputMessage="1" showErrorMessage="1" error="Возможен ввод только целых чисел." sqref="D26:Q26 D6:D25 K6:K25 E10:J10 L10:Q10">
      <formula1>0</formula1>
    </dataValidation>
  </dataValidations>
  <pageMargins left="0.51181102362204722" right="0.51181102362204722" top="0.59055118110236227" bottom="0.39370078740157483" header="0" footer="0"/>
  <pageSetup paperSize="9" scale="75" fitToHeight="0" orientation="landscape" useFirstPageNumber="1" horizontalDpi="300" verticalDpi="300" r:id="rId1"/>
  <headerFooter alignWithMargins="0"/>
</worksheet>
</file>

<file path=xl/worksheets/sheet17.xml><?xml version="1.0" encoding="utf-8"?>
<worksheet xmlns="http://schemas.openxmlformats.org/spreadsheetml/2006/main" xmlns:r="http://schemas.openxmlformats.org/officeDocument/2006/relationships">
  <sheetPr codeName="Лист36">
    <pageSetUpPr fitToPage="1"/>
  </sheetPr>
  <dimension ref="B1:F25"/>
  <sheetViews>
    <sheetView topLeftCell="A2" zoomScaleNormal="100" workbookViewId="0">
      <selection activeCell="D23" sqref="D23"/>
    </sheetView>
  </sheetViews>
  <sheetFormatPr defaultRowHeight="13.2"/>
  <cols>
    <col min="2" max="2" width="66.88671875" customWidth="1"/>
    <col min="3" max="3" width="7.109375" customWidth="1"/>
    <col min="4" max="5" width="11.44140625" customWidth="1"/>
    <col min="6" max="6" width="12.6640625" customWidth="1"/>
    <col min="8" max="8" width="12.109375" customWidth="1"/>
  </cols>
  <sheetData>
    <row r="1" spans="2:6" ht="46.5" customHeight="1">
      <c r="B1" s="337" t="s">
        <v>1306</v>
      </c>
      <c r="C1" s="357"/>
      <c r="D1" s="358"/>
      <c r="E1" s="359"/>
      <c r="F1" s="13"/>
    </row>
    <row r="2" spans="2:6" ht="15" customHeight="1">
      <c r="B2" s="342" t="s">
        <v>108</v>
      </c>
      <c r="C2" s="342" t="s">
        <v>17</v>
      </c>
      <c r="D2" s="342" t="s">
        <v>39</v>
      </c>
      <c r="E2" s="342" t="s">
        <v>43</v>
      </c>
      <c r="F2" s="13"/>
    </row>
    <row r="3" spans="2:6" ht="14.4">
      <c r="B3" s="343"/>
      <c r="C3" s="343"/>
      <c r="D3" s="343"/>
      <c r="E3" s="343"/>
      <c r="F3" s="13"/>
    </row>
    <row r="4" spans="2:6" ht="14.4">
      <c r="B4" s="21">
        <v>1</v>
      </c>
      <c r="C4" s="21">
        <v>2</v>
      </c>
      <c r="D4" s="21" t="s">
        <v>12</v>
      </c>
      <c r="E4" s="21">
        <v>4</v>
      </c>
      <c r="F4" s="13"/>
    </row>
    <row r="5" spans="2:6" ht="28.8">
      <c r="B5" s="135" t="s">
        <v>1307</v>
      </c>
      <c r="C5" s="150">
        <v>1201</v>
      </c>
      <c r="D5" s="139">
        <f>D6+D7+D20+D23</f>
        <v>1</v>
      </c>
      <c r="E5" s="139">
        <f>E6+E7+E20+E23</f>
        <v>0</v>
      </c>
      <c r="F5" s="13"/>
    </row>
    <row r="6" spans="2:6" ht="28.8">
      <c r="B6" s="32" t="s">
        <v>1288</v>
      </c>
      <c r="C6" s="150">
        <v>1202</v>
      </c>
      <c r="D6" s="146"/>
      <c r="E6" s="146"/>
      <c r="F6" s="13"/>
    </row>
    <row r="7" spans="2:6" ht="14.4">
      <c r="B7" s="176" t="s">
        <v>1308</v>
      </c>
      <c r="C7" s="150">
        <v>1203</v>
      </c>
      <c r="D7" s="139">
        <f>SUM(D8:D19)</f>
        <v>0</v>
      </c>
      <c r="E7" s="139">
        <f>SUM(E8:E19)</f>
        <v>0</v>
      </c>
      <c r="F7" s="13"/>
    </row>
    <row r="8" spans="2:6" ht="28.8">
      <c r="B8" s="33" t="s">
        <v>1078</v>
      </c>
      <c r="C8" s="150">
        <v>1204</v>
      </c>
      <c r="D8" s="146"/>
      <c r="E8" s="146"/>
      <c r="F8" s="13"/>
    </row>
    <row r="9" spans="2:6" ht="14.4">
      <c r="B9" s="33" t="s">
        <v>44</v>
      </c>
      <c r="C9" s="150">
        <v>1205</v>
      </c>
      <c r="D9" s="146"/>
      <c r="E9" s="146"/>
      <c r="F9" s="13"/>
    </row>
    <row r="10" spans="2:6" ht="14.4">
      <c r="B10" s="33" t="s">
        <v>45</v>
      </c>
      <c r="C10" s="150">
        <v>1206</v>
      </c>
      <c r="D10" s="146"/>
      <c r="E10" s="146"/>
      <c r="F10" s="13"/>
    </row>
    <row r="11" spans="2:6" ht="14.4">
      <c r="B11" s="33" t="s">
        <v>46</v>
      </c>
      <c r="C11" s="150">
        <v>1207</v>
      </c>
      <c r="D11" s="146"/>
      <c r="E11" s="146"/>
      <c r="F11" s="13"/>
    </row>
    <row r="12" spans="2:6" ht="14.4">
      <c r="B12" s="33" t="s">
        <v>47</v>
      </c>
      <c r="C12" s="150">
        <v>1208</v>
      </c>
      <c r="D12" s="146"/>
      <c r="E12" s="146"/>
      <c r="F12" s="13"/>
    </row>
    <row r="13" spans="2:6" ht="14.4">
      <c r="B13" s="33" t="s">
        <v>48</v>
      </c>
      <c r="C13" s="150">
        <v>1209</v>
      </c>
      <c r="D13" s="146"/>
      <c r="E13" s="146"/>
      <c r="F13" s="13"/>
    </row>
    <row r="14" spans="2:6" ht="14.4">
      <c r="B14" s="33" t="s">
        <v>49</v>
      </c>
      <c r="C14" s="150">
        <v>1210</v>
      </c>
      <c r="D14" s="146"/>
      <c r="E14" s="146"/>
      <c r="F14" s="13"/>
    </row>
    <row r="15" spans="2:6" ht="14.4">
      <c r="B15" s="33" t="s">
        <v>50</v>
      </c>
      <c r="C15" s="150">
        <v>1211</v>
      </c>
      <c r="D15" s="146"/>
      <c r="E15" s="146"/>
      <c r="F15" s="13"/>
    </row>
    <row r="16" spans="2:6" ht="14.4">
      <c r="B16" s="33" t="s">
        <v>51</v>
      </c>
      <c r="C16" s="150">
        <v>1212</v>
      </c>
      <c r="D16" s="146"/>
      <c r="E16" s="146"/>
      <c r="F16" s="13"/>
    </row>
    <row r="17" spans="2:6" ht="14.4">
      <c r="B17" s="33" t="s">
        <v>1287</v>
      </c>
      <c r="C17" s="150">
        <v>1213</v>
      </c>
      <c r="D17" s="146"/>
      <c r="E17" s="146"/>
      <c r="F17" s="13"/>
    </row>
    <row r="18" spans="2:6" ht="14.4">
      <c r="B18" s="33" t="s">
        <v>52</v>
      </c>
      <c r="C18" s="150">
        <v>1214</v>
      </c>
      <c r="D18" s="146"/>
      <c r="E18" s="146"/>
      <c r="F18" s="13"/>
    </row>
    <row r="19" spans="2:6" ht="14.4">
      <c r="B19" s="33" t="s">
        <v>53</v>
      </c>
      <c r="C19" s="150">
        <v>1215</v>
      </c>
      <c r="D19" s="146"/>
      <c r="E19" s="146"/>
      <c r="F19" s="13"/>
    </row>
    <row r="20" spans="2:6" ht="17.25" customHeight="1">
      <c r="B20" s="176" t="s">
        <v>1290</v>
      </c>
      <c r="C20" s="150">
        <v>1216</v>
      </c>
      <c r="D20" s="146"/>
      <c r="E20" s="146"/>
      <c r="F20" s="13"/>
    </row>
    <row r="21" spans="2:6" ht="28.8">
      <c r="B21" s="33" t="s">
        <v>1291</v>
      </c>
      <c r="C21" s="150">
        <v>1217</v>
      </c>
      <c r="D21" s="146"/>
      <c r="E21" s="146"/>
      <c r="F21" s="13"/>
    </row>
    <row r="22" spans="2:6" ht="14.4">
      <c r="B22" s="33" t="s">
        <v>1079</v>
      </c>
      <c r="C22" s="150">
        <v>1218</v>
      </c>
      <c r="D22" s="146"/>
      <c r="E22" s="146"/>
      <c r="F22" s="13"/>
    </row>
    <row r="23" spans="2:6" ht="14.4">
      <c r="B23" s="177" t="s">
        <v>1299</v>
      </c>
      <c r="C23" s="150">
        <v>1219</v>
      </c>
      <c r="D23" s="146">
        <v>1</v>
      </c>
      <c r="E23" s="146">
        <v>0</v>
      </c>
      <c r="F23" s="13"/>
    </row>
    <row r="24" spans="2:6" ht="14.4">
      <c r="B24" s="22" t="s">
        <v>1309</v>
      </c>
      <c r="C24" s="150">
        <v>1220</v>
      </c>
      <c r="D24" s="146"/>
      <c r="E24" s="146"/>
      <c r="F24" s="13"/>
    </row>
    <row r="25" spans="2:6" ht="14.4">
      <c r="B25" s="22" t="s">
        <v>1310</v>
      </c>
      <c r="C25" s="150">
        <v>1221</v>
      </c>
      <c r="D25" s="146"/>
      <c r="E25" s="146"/>
      <c r="F25" s="13"/>
    </row>
  </sheetData>
  <sheetProtection password="CF7A" sheet="1" objects="1" scenarios="1" formatColumns="0" formatRows="0" autoFilter="0"/>
  <mergeCells count="5">
    <mergeCell ref="B1:E1"/>
    <mergeCell ref="B2:B3"/>
    <mergeCell ref="C2:C3"/>
    <mergeCell ref="D2:D3"/>
    <mergeCell ref="E2:E3"/>
  </mergeCells>
  <dataValidations count="1">
    <dataValidation type="whole" operator="greaterThanOrEqual" allowBlank="1" showInputMessage="1" showErrorMessage="1" error="Возможен ввод только целых чисел." sqref="D6:E25">
      <formula1>0</formula1>
    </dataValidation>
  </dataValidations>
  <pageMargins left="0.51181102362204722" right="0.51181102362204722" top="0.59055118110236227" bottom="0.39370078740157483" header="0" footer="0"/>
  <pageSetup paperSize="9" scale="88" fitToHeight="0" orientation="landscape" useFirstPageNumber="1" horizontalDpi="300" verticalDpi="300" r:id="rId1"/>
  <headerFooter alignWithMargins="0"/>
</worksheet>
</file>

<file path=xl/worksheets/sheet18.xml><?xml version="1.0" encoding="utf-8"?>
<worksheet xmlns="http://schemas.openxmlformats.org/spreadsheetml/2006/main" xmlns:r="http://schemas.openxmlformats.org/officeDocument/2006/relationships">
  <sheetPr codeName="Лист12">
    <pageSetUpPr fitToPage="1"/>
  </sheetPr>
  <dimension ref="B1:Q42"/>
  <sheetViews>
    <sheetView topLeftCell="A7" zoomScale="85" zoomScaleNormal="85" workbookViewId="0">
      <selection activeCell="L36" sqref="L36"/>
    </sheetView>
  </sheetViews>
  <sheetFormatPr defaultRowHeight="13.2"/>
  <cols>
    <col min="2" max="2" width="43.88671875" customWidth="1"/>
    <col min="3" max="3" width="7.109375" customWidth="1"/>
    <col min="4" max="4" width="10.33203125" customWidth="1"/>
    <col min="5" max="5" width="9.109375" customWidth="1"/>
    <col min="6" max="6" width="14.109375" customWidth="1"/>
    <col min="7" max="7" width="15.88671875" customWidth="1"/>
    <col min="8" max="8" width="8" customWidth="1"/>
    <col min="9" max="9" width="19.5546875" customWidth="1"/>
    <col min="10" max="10" width="15.88671875" customWidth="1"/>
    <col min="11" max="11" width="9" customWidth="1"/>
    <col min="12" max="12" width="15.6640625" customWidth="1"/>
    <col min="13" max="13" width="17.6640625" customWidth="1"/>
    <col min="14" max="14" width="13.88671875" customWidth="1"/>
    <col min="15" max="15" width="8" hidden="1" customWidth="1"/>
    <col min="16" max="16" width="12.109375" customWidth="1"/>
    <col min="17" max="17" width="15.33203125" customWidth="1"/>
  </cols>
  <sheetData>
    <row r="1" spans="2:17" ht="41.25" customHeight="1">
      <c r="B1" s="335" t="s">
        <v>1379</v>
      </c>
      <c r="C1" s="354"/>
      <c r="D1" s="355"/>
      <c r="E1" s="355"/>
      <c r="F1" s="355"/>
      <c r="G1" s="355"/>
      <c r="H1" s="355"/>
      <c r="I1" s="355"/>
      <c r="J1" s="355"/>
      <c r="K1" s="355"/>
      <c r="L1" s="355"/>
      <c r="M1" s="356"/>
      <c r="N1" s="335"/>
      <c r="O1" s="13"/>
    </row>
    <row r="2" spans="2:17" ht="15" customHeight="1">
      <c r="B2" s="342" t="s">
        <v>108</v>
      </c>
      <c r="C2" s="342" t="s">
        <v>17</v>
      </c>
      <c r="D2" s="342" t="s">
        <v>1382</v>
      </c>
      <c r="E2" s="348" t="s">
        <v>1383</v>
      </c>
      <c r="F2" s="348"/>
      <c r="G2" s="344" t="s">
        <v>1385</v>
      </c>
      <c r="H2" s="348" t="s">
        <v>1389</v>
      </c>
      <c r="I2" s="348"/>
      <c r="J2" s="348"/>
      <c r="K2" s="348" t="s">
        <v>1390</v>
      </c>
      <c r="L2" s="348"/>
      <c r="M2" s="348" t="s">
        <v>1392</v>
      </c>
      <c r="N2" s="348" t="s">
        <v>1393</v>
      </c>
      <c r="O2" s="13"/>
      <c r="Q2" s="342" t="s">
        <v>3528</v>
      </c>
    </row>
    <row r="3" spans="2:17" ht="14.4">
      <c r="B3" s="360"/>
      <c r="C3" s="360"/>
      <c r="D3" s="360"/>
      <c r="E3" s="342" t="s">
        <v>98</v>
      </c>
      <c r="F3" s="342" t="s">
        <v>1384</v>
      </c>
      <c r="G3" s="361"/>
      <c r="H3" s="348" t="s">
        <v>98</v>
      </c>
      <c r="I3" s="348" t="s">
        <v>1386</v>
      </c>
      <c r="J3" s="348"/>
      <c r="K3" s="348" t="s">
        <v>98</v>
      </c>
      <c r="L3" s="342" t="s">
        <v>1391</v>
      </c>
      <c r="M3" s="348"/>
      <c r="N3" s="348" t="s">
        <v>62</v>
      </c>
      <c r="O3" s="13"/>
      <c r="Q3" s="360"/>
    </row>
    <row r="4" spans="2:17" ht="138" customHeight="1">
      <c r="B4" s="343"/>
      <c r="C4" s="343"/>
      <c r="D4" s="343"/>
      <c r="E4" s="343"/>
      <c r="F4" s="343"/>
      <c r="G4" s="345"/>
      <c r="H4" s="348"/>
      <c r="I4" s="21" t="s">
        <v>1387</v>
      </c>
      <c r="J4" s="21" t="s">
        <v>1388</v>
      </c>
      <c r="K4" s="348"/>
      <c r="L4" s="343"/>
      <c r="M4" s="348"/>
      <c r="N4" s="348"/>
      <c r="O4" s="13"/>
      <c r="Q4" s="343"/>
    </row>
    <row r="5" spans="2:17" ht="14.4">
      <c r="B5" s="21">
        <v>1</v>
      </c>
      <c r="C5" s="21">
        <v>2</v>
      </c>
      <c r="D5" s="21">
        <v>3</v>
      </c>
      <c r="E5" s="21">
        <v>4</v>
      </c>
      <c r="F5" s="21">
        <v>5</v>
      </c>
      <c r="G5" s="21">
        <v>6</v>
      </c>
      <c r="H5" s="21">
        <v>7</v>
      </c>
      <c r="I5" s="21">
        <v>8</v>
      </c>
      <c r="J5" s="21">
        <v>9</v>
      </c>
      <c r="K5" s="21">
        <v>10</v>
      </c>
      <c r="L5" s="21">
        <v>11</v>
      </c>
      <c r="M5" s="21">
        <v>12</v>
      </c>
      <c r="N5" s="21">
        <v>13</v>
      </c>
      <c r="O5" s="13"/>
      <c r="Q5" s="131"/>
    </row>
    <row r="6" spans="2:17" ht="28.8">
      <c r="B6" s="135" t="s">
        <v>1380</v>
      </c>
      <c r="C6" s="150">
        <v>1301</v>
      </c>
      <c r="D6" s="171">
        <f>D7+D11+D24+D27</f>
        <v>33.83</v>
      </c>
      <c r="E6" s="171">
        <f>E7+E11+E24+E27</f>
        <v>33.83</v>
      </c>
      <c r="F6" s="171">
        <f t="shared" ref="F6:N6" si="0">F7+F11+F24+F27</f>
        <v>33.33</v>
      </c>
      <c r="G6" s="139">
        <f t="shared" si="0"/>
        <v>27</v>
      </c>
      <c r="H6" s="139">
        <f t="shared" si="0"/>
        <v>4</v>
      </c>
      <c r="I6" s="139">
        <f t="shared" si="0"/>
        <v>2</v>
      </c>
      <c r="J6" s="139">
        <f t="shared" si="0"/>
        <v>1</v>
      </c>
      <c r="K6" s="139">
        <f t="shared" si="0"/>
        <v>4</v>
      </c>
      <c r="L6" s="139">
        <f t="shared" si="0"/>
        <v>3</v>
      </c>
      <c r="M6" s="139">
        <f>G6+H6-K6</f>
        <v>27</v>
      </c>
      <c r="N6" s="139">
        <f t="shared" si="0"/>
        <v>0</v>
      </c>
      <c r="O6" s="13"/>
      <c r="Q6" s="139">
        <f>'Раздел 9'!D5</f>
        <v>27</v>
      </c>
    </row>
    <row r="7" spans="2:17" ht="28.8">
      <c r="B7" s="32" t="s">
        <v>1297</v>
      </c>
      <c r="C7" s="150">
        <v>1302</v>
      </c>
      <c r="D7" s="172">
        <v>1</v>
      </c>
      <c r="E7" s="172">
        <v>1</v>
      </c>
      <c r="F7" s="172">
        <v>1</v>
      </c>
      <c r="G7" s="172">
        <v>1</v>
      </c>
      <c r="H7" s="140"/>
      <c r="I7" s="140"/>
      <c r="J7" s="140"/>
      <c r="K7" s="140"/>
      <c r="L7" s="140"/>
      <c r="M7" s="140">
        <v>1</v>
      </c>
      <c r="N7" s="140"/>
      <c r="O7" s="13"/>
      <c r="Q7" s="139">
        <f>'Раздел 9'!D6</f>
        <v>1</v>
      </c>
    </row>
    <row r="8" spans="2:17" ht="28.8">
      <c r="B8" s="33" t="s">
        <v>1284</v>
      </c>
      <c r="C8" s="150">
        <v>1303</v>
      </c>
      <c r="D8" s="172">
        <v>1</v>
      </c>
      <c r="E8" s="172">
        <v>1</v>
      </c>
      <c r="F8" s="172">
        <v>1</v>
      </c>
      <c r="G8" s="172">
        <v>1</v>
      </c>
      <c r="H8" s="140"/>
      <c r="I8" s="140"/>
      <c r="J8" s="140"/>
      <c r="K8" s="140"/>
      <c r="L8" s="140"/>
      <c r="M8" s="140">
        <v>1</v>
      </c>
      <c r="N8" s="140"/>
      <c r="O8" s="13"/>
      <c r="Q8" s="139">
        <f>'Раздел 9'!D7</f>
        <v>1</v>
      </c>
    </row>
    <row r="9" spans="2:17" ht="14.4">
      <c r="B9" s="33" t="s">
        <v>1285</v>
      </c>
      <c r="C9" s="150">
        <v>1304</v>
      </c>
      <c r="D9" s="172"/>
      <c r="E9" s="172"/>
      <c r="F9" s="172"/>
      <c r="G9" s="172"/>
      <c r="H9" s="140"/>
      <c r="I9" s="140"/>
      <c r="J9" s="140"/>
      <c r="K9" s="140"/>
      <c r="L9" s="140"/>
      <c r="M9" s="140"/>
      <c r="N9" s="140"/>
      <c r="O9" s="13"/>
      <c r="Q9" s="139">
        <f>'Раздел 9'!D8</f>
        <v>0</v>
      </c>
    </row>
    <row r="10" spans="2:17" ht="14.4">
      <c r="B10" s="33" t="s">
        <v>1286</v>
      </c>
      <c r="C10" s="150">
        <v>1305</v>
      </c>
      <c r="D10" s="172"/>
      <c r="E10" s="172"/>
      <c r="F10" s="172"/>
      <c r="G10" s="172"/>
      <c r="H10" s="140"/>
      <c r="I10" s="140"/>
      <c r="J10" s="140"/>
      <c r="K10" s="140"/>
      <c r="L10" s="140"/>
      <c r="M10" s="140"/>
      <c r="N10" s="140"/>
      <c r="O10" s="13"/>
      <c r="Q10" s="139">
        <f>'Раздел 9'!D9</f>
        <v>0</v>
      </c>
    </row>
    <row r="11" spans="2:17" ht="28.8">
      <c r="B11" s="176" t="s">
        <v>1381</v>
      </c>
      <c r="C11" s="150">
        <v>1306</v>
      </c>
      <c r="D11" s="171">
        <f>SUM(D12:D23)</f>
        <v>14.1</v>
      </c>
      <c r="E11" s="171">
        <f>SUM(E12:E23)</f>
        <v>14.1</v>
      </c>
      <c r="F11" s="171">
        <f t="shared" ref="F11:N11" si="1">SUM(F12:F23)</f>
        <v>14.1</v>
      </c>
      <c r="G11" s="139">
        <f>IF(ISNA(VLOOKUP(CONCATENATE(Район,ДетскийСад),Сады,5,FALSE)),0,VLOOKUP(CONCATENATE(Район,ДетскийСад),Сады,5,FALSE))</f>
        <v>14</v>
      </c>
      <c r="H11" s="139">
        <f t="shared" si="1"/>
        <v>3</v>
      </c>
      <c r="I11" s="139">
        <f t="shared" si="1"/>
        <v>2</v>
      </c>
      <c r="J11" s="139">
        <f t="shared" si="1"/>
        <v>1</v>
      </c>
      <c r="K11" s="139">
        <f t="shared" si="1"/>
        <v>3</v>
      </c>
      <c r="L11" s="139">
        <f t="shared" si="1"/>
        <v>2</v>
      </c>
      <c r="M11" s="139">
        <f t="shared" si="1"/>
        <v>14</v>
      </c>
      <c r="N11" s="139">
        <f t="shared" si="1"/>
        <v>0</v>
      </c>
      <c r="O11" s="13"/>
      <c r="Q11" s="139">
        <f>'Раздел 9'!D10</f>
        <v>14</v>
      </c>
    </row>
    <row r="12" spans="2:17" ht="28.8">
      <c r="B12" s="33" t="s">
        <v>1078</v>
      </c>
      <c r="C12" s="150">
        <v>1307</v>
      </c>
      <c r="D12" s="172">
        <v>9.6</v>
      </c>
      <c r="E12" s="172">
        <v>9.6</v>
      </c>
      <c r="F12" s="172">
        <v>9.6</v>
      </c>
      <c r="G12" s="139">
        <f>IF(ISNA(VLOOKUP(CONCATENATE(Район,ДетскийСад),Сады,6,FALSE)),0,VLOOKUP(CONCATENATE(Район,ДетскийСад),Сады,6,FALSE))</f>
        <v>10</v>
      </c>
      <c r="H12" s="140">
        <v>1</v>
      </c>
      <c r="I12" s="140">
        <v>1</v>
      </c>
      <c r="J12" s="140"/>
      <c r="K12" s="140">
        <v>1</v>
      </c>
      <c r="L12" s="140">
        <v>1</v>
      </c>
      <c r="M12" s="140">
        <v>10</v>
      </c>
      <c r="N12" s="140"/>
      <c r="O12" s="13"/>
      <c r="Q12" s="139">
        <f>'Раздел 9'!D11</f>
        <v>10</v>
      </c>
    </row>
    <row r="13" spans="2:17" ht="14.4">
      <c r="B13" s="33" t="s">
        <v>44</v>
      </c>
      <c r="C13" s="150">
        <v>1308</v>
      </c>
      <c r="D13" s="172">
        <v>1</v>
      </c>
      <c r="E13" s="172">
        <v>1</v>
      </c>
      <c r="F13" s="172">
        <v>1</v>
      </c>
      <c r="G13" s="139">
        <f>IF(ISNA(VLOOKUP(CONCATENATE(Район,ДетскийСад),Сады,7,FALSE)),0,VLOOKUP(CONCATENATE(Район,ДетскийСад),Сады,7,FALSE))</f>
        <v>1</v>
      </c>
      <c r="H13" s="140"/>
      <c r="I13" s="140"/>
      <c r="J13" s="140"/>
      <c r="K13" s="140"/>
      <c r="L13" s="140"/>
      <c r="M13" s="140">
        <v>1</v>
      </c>
      <c r="N13" s="140"/>
      <c r="O13" s="13"/>
      <c r="Q13" s="139">
        <f>'Раздел 9'!D12</f>
        <v>1</v>
      </c>
    </row>
    <row r="14" spans="2:17" ht="14.4">
      <c r="B14" s="33" t="s">
        <v>45</v>
      </c>
      <c r="C14" s="150">
        <v>1309</v>
      </c>
      <c r="D14" s="172">
        <v>1.5</v>
      </c>
      <c r="E14" s="172">
        <v>1.5</v>
      </c>
      <c r="F14" s="172">
        <v>1.5</v>
      </c>
      <c r="G14" s="139">
        <f>IF(ISNA(VLOOKUP(CONCATENATE(Район,ДетскийСад),Сады,8,FALSE)),0,VLOOKUP(CONCATENATE(Район,ДетскийСад),Сады,8,FALSE))</f>
        <v>1</v>
      </c>
      <c r="H14" s="140">
        <v>1</v>
      </c>
      <c r="I14" s="140">
        <v>1</v>
      </c>
      <c r="J14" s="140"/>
      <c r="K14" s="140">
        <v>1</v>
      </c>
      <c r="L14" s="140">
        <v>1</v>
      </c>
      <c r="M14" s="140">
        <v>1</v>
      </c>
      <c r="N14" s="140"/>
      <c r="O14" s="13"/>
      <c r="Q14" s="139">
        <f>'Раздел 9'!D13</f>
        <v>1</v>
      </c>
    </row>
    <row r="15" spans="2:17" ht="14.4">
      <c r="B15" s="33" t="s">
        <v>46</v>
      </c>
      <c r="C15" s="150">
        <v>1310</v>
      </c>
      <c r="D15" s="172">
        <v>1</v>
      </c>
      <c r="E15" s="172">
        <v>1</v>
      </c>
      <c r="F15" s="172">
        <v>1</v>
      </c>
      <c r="G15" s="139">
        <f>IF(ISNA(VLOOKUP(CONCATENATE(Район,ДетскийСад),Сады,9,FALSE)),0,VLOOKUP(CONCATENATE(Район,ДетскийСад),Сады,9,FALSE))</f>
        <v>1</v>
      </c>
      <c r="H15" s="140">
        <v>1</v>
      </c>
      <c r="I15" s="140"/>
      <c r="J15" s="140">
        <v>1</v>
      </c>
      <c r="K15" s="140">
        <v>1</v>
      </c>
      <c r="L15" s="140"/>
      <c r="M15" s="140">
        <v>1</v>
      </c>
      <c r="N15" s="140"/>
      <c r="O15" s="13"/>
      <c r="Q15" s="139">
        <f>'Раздел 9'!D14</f>
        <v>1</v>
      </c>
    </row>
    <row r="16" spans="2:17" ht="14.4">
      <c r="B16" s="33" t="s">
        <v>47</v>
      </c>
      <c r="C16" s="150">
        <v>1311</v>
      </c>
      <c r="D16" s="172">
        <v>1</v>
      </c>
      <c r="E16" s="172">
        <v>1</v>
      </c>
      <c r="F16" s="172">
        <v>1</v>
      </c>
      <c r="G16" s="139">
        <f>IF(ISNA(VLOOKUP(CONCATENATE(Район,ДетскийСад),Сады,10,FALSE)),0,VLOOKUP(CONCATENATE(Район,ДетскийСад),Сады,10,FALSE))</f>
        <v>1</v>
      </c>
      <c r="H16" s="140"/>
      <c r="I16" s="140"/>
      <c r="J16" s="140"/>
      <c r="K16" s="140"/>
      <c r="L16" s="140"/>
      <c r="M16" s="140">
        <v>1</v>
      </c>
      <c r="N16" s="140"/>
      <c r="O16" s="13"/>
      <c r="Q16" s="139">
        <f>'Раздел 9'!D15</f>
        <v>1</v>
      </c>
    </row>
    <row r="17" spans="2:17" ht="14.4">
      <c r="B17" s="33" t="s">
        <v>48</v>
      </c>
      <c r="C17" s="150">
        <v>1312</v>
      </c>
      <c r="D17" s="172"/>
      <c r="E17" s="172"/>
      <c r="F17" s="172"/>
      <c r="G17" s="139">
        <f>IF(ISNA(VLOOKUP(CONCATENATE(Район,ДетскийСад),Сады,11,FALSE)),0,VLOOKUP(CONCATENATE(Район,ДетскийСад),Сады,11,FALSE))</f>
        <v>0</v>
      </c>
      <c r="H17" s="140"/>
      <c r="I17" s="140"/>
      <c r="J17" s="140"/>
      <c r="K17" s="140"/>
      <c r="L17" s="140"/>
      <c r="M17" s="140"/>
      <c r="N17" s="140"/>
      <c r="O17" s="13"/>
      <c r="Q17" s="139">
        <f>'Раздел 9'!D16</f>
        <v>0</v>
      </c>
    </row>
    <row r="18" spans="2:17" ht="14.4">
      <c r="B18" s="33" t="s">
        <v>49</v>
      </c>
      <c r="C18" s="150">
        <v>1313</v>
      </c>
      <c r="D18" s="172"/>
      <c r="E18" s="172"/>
      <c r="F18" s="172"/>
      <c r="G18" s="139">
        <f>IF(ISNA(VLOOKUP(CONCATENATE(Район,ДетскийСад),Сады,12,FALSE)),0,VLOOKUP(CONCATENATE(Район,ДетскийСад),Сады,12,FALSE))</f>
        <v>0</v>
      </c>
      <c r="H18" s="140"/>
      <c r="I18" s="140"/>
      <c r="J18" s="140"/>
      <c r="K18" s="140"/>
      <c r="L18" s="140"/>
      <c r="M18" s="140"/>
      <c r="N18" s="140"/>
      <c r="O18" s="13"/>
      <c r="Q18" s="139">
        <f>'Раздел 9'!D17</f>
        <v>0</v>
      </c>
    </row>
    <row r="19" spans="2:17" ht="14.4">
      <c r="B19" s="33" t="s">
        <v>50</v>
      </c>
      <c r="C19" s="150">
        <v>1314</v>
      </c>
      <c r="D19" s="172"/>
      <c r="E19" s="172"/>
      <c r="F19" s="172"/>
      <c r="G19" s="139">
        <f>IF(ISNA(VLOOKUP(CONCATENATE(Район,ДетскийСад),Сады,13,FALSE)),0,VLOOKUP(CONCATENATE(Район,ДетскийСад),Сады,13,FALSE))</f>
        <v>0</v>
      </c>
      <c r="H19" s="140"/>
      <c r="I19" s="140"/>
      <c r="J19" s="140"/>
      <c r="K19" s="140"/>
      <c r="L19" s="140"/>
      <c r="M19" s="140"/>
      <c r="N19" s="140"/>
      <c r="O19" s="13"/>
      <c r="Q19" s="139">
        <f>'Раздел 9'!D18</f>
        <v>0</v>
      </c>
    </row>
    <row r="20" spans="2:17" ht="14.4">
      <c r="B20" s="33" t="s">
        <v>51</v>
      </c>
      <c r="C20" s="150">
        <v>1315</v>
      </c>
      <c r="D20" s="172"/>
      <c r="E20" s="172"/>
      <c r="F20" s="172"/>
      <c r="G20" s="139">
        <f>IF(ISNA(VLOOKUP(CONCATENATE(Район,ДетскийСад),Сады,14,FALSE)),0,VLOOKUP(CONCATENATE(Район,ДетскийСад),Сады,14,FALSE))</f>
        <v>0</v>
      </c>
      <c r="H20" s="140"/>
      <c r="I20" s="140"/>
      <c r="J20" s="140"/>
      <c r="K20" s="140"/>
      <c r="L20" s="140"/>
      <c r="M20" s="140"/>
      <c r="N20" s="140"/>
      <c r="O20" s="13"/>
      <c r="Q20" s="139">
        <f>'Раздел 9'!D19</f>
        <v>0</v>
      </c>
    </row>
    <row r="21" spans="2:17" ht="14.4">
      <c r="B21" s="33" t="s">
        <v>1287</v>
      </c>
      <c r="C21" s="150">
        <v>1316</v>
      </c>
      <c r="D21" s="172"/>
      <c r="E21" s="172"/>
      <c r="F21" s="172"/>
      <c r="G21" s="139">
        <f>IF(ISNA(VLOOKUP(CONCATENATE(Район,ДетскийСад),Сады,15,FALSE)),0,VLOOKUP(CONCATENATE(Район,ДетскийСад),Сады,15,FALSE))</f>
        <v>0</v>
      </c>
      <c r="H21" s="140"/>
      <c r="I21" s="140"/>
      <c r="J21" s="140"/>
      <c r="K21" s="140"/>
      <c r="L21" s="140"/>
      <c r="M21" s="140"/>
      <c r="N21" s="140"/>
      <c r="O21" s="13"/>
      <c r="Q21" s="139">
        <f>'Раздел 9'!D20</f>
        <v>0</v>
      </c>
    </row>
    <row r="22" spans="2:17" ht="15.75" customHeight="1">
      <c r="B22" s="33" t="s">
        <v>52</v>
      </c>
      <c r="C22" s="150">
        <v>1317</v>
      </c>
      <c r="D22" s="172"/>
      <c r="E22" s="172"/>
      <c r="F22" s="172"/>
      <c r="G22" s="139">
        <f>IF(ISNA(VLOOKUP(CONCATENATE(Район,ДетскийСад),Сады,16,FALSE)),0,VLOOKUP(CONCATENATE(Район,ДетскийСад),Сады,16,FALSE))</f>
        <v>0</v>
      </c>
      <c r="H22" s="140"/>
      <c r="I22" s="140"/>
      <c r="J22" s="140"/>
      <c r="K22" s="140"/>
      <c r="L22" s="140"/>
      <c r="M22" s="140"/>
      <c r="N22" s="140"/>
      <c r="O22" s="13"/>
      <c r="Q22" s="139">
        <f>'Раздел 9'!D21</f>
        <v>0</v>
      </c>
    </row>
    <row r="23" spans="2:17" ht="14.4">
      <c r="B23" s="33" t="s">
        <v>53</v>
      </c>
      <c r="C23" s="150">
        <v>1318</v>
      </c>
      <c r="D23" s="172"/>
      <c r="E23" s="172"/>
      <c r="F23" s="172"/>
      <c r="G23" s="139">
        <f>IF(ISNA(VLOOKUP(CONCATENATE(Район,ДетскийСад),Сады,17,FALSE)),0,VLOOKUP(CONCATENATE(Район,ДетскийСад),Сады,17,FALSE))</f>
        <v>0</v>
      </c>
      <c r="H23" s="140"/>
      <c r="I23" s="140"/>
      <c r="J23" s="140"/>
      <c r="K23" s="140"/>
      <c r="L23" s="140"/>
      <c r="M23" s="140"/>
      <c r="N23" s="140"/>
      <c r="O23" s="13"/>
      <c r="Q23" s="139">
        <f>'Раздел 9'!D22</f>
        <v>0</v>
      </c>
    </row>
    <row r="24" spans="2:17" ht="14.25" customHeight="1">
      <c r="B24" s="176" t="s">
        <v>1290</v>
      </c>
      <c r="C24" s="150">
        <v>1319</v>
      </c>
      <c r="D24" s="172">
        <v>7.98</v>
      </c>
      <c r="E24" s="172">
        <v>7.98</v>
      </c>
      <c r="F24" s="172">
        <v>7.98</v>
      </c>
      <c r="G24" s="172">
        <v>6</v>
      </c>
      <c r="H24" s="140"/>
      <c r="I24" s="140"/>
      <c r="J24" s="140"/>
      <c r="K24" s="140">
        <v>1</v>
      </c>
      <c r="L24" s="140">
        <v>1</v>
      </c>
      <c r="M24" s="140">
        <v>6</v>
      </c>
      <c r="N24" s="140"/>
      <c r="O24" s="13"/>
      <c r="Q24" s="139">
        <f>'Раздел 9'!D23</f>
        <v>6</v>
      </c>
    </row>
    <row r="25" spans="2:17" ht="28.8">
      <c r="B25" s="33" t="s">
        <v>1291</v>
      </c>
      <c r="C25" s="150">
        <v>1320</v>
      </c>
      <c r="D25" s="172"/>
      <c r="E25" s="172"/>
      <c r="F25" s="172"/>
      <c r="G25" s="139">
        <f>IF(ISNA(VLOOKUP(CONCATENATE(Район,ДетскийСад),Сады,18,FALSE)),0,VLOOKUP(CONCATENATE(Район,ДетскийСад),Сады,18,FALSE))</f>
        <v>0</v>
      </c>
      <c r="H25" s="140"/>
      <c r="I25" s="140"/>
      <c r="J25" s="140"/>
      <c r="K25" s="140"/>
      <c r="L25" s="140"/>
      <c r="M25" s="140"/>
      <c r="N25" s="140"/>
      <c r="O25" s="13"/>
      <c r="Q25" s="139">
        <f>'Раздел 9'!D24</f>
        <v>0</v>
      </c>
    </row>
    <row r="26" spans="2:17" ht="14.4">
      <c r="B26" s="33" t="s">
        <v>1079</v>
      </c>
      <c r="C26" s="150">
        <v>1321</v>
      </c>
      <c r="D26" s="172">
        <v>7.98</v>
      </c>
      <c r="E26" s="172">
        <v>7.98</v>
      </c>
      <c r="F26" s="172">
        <v>7.98</v>
      </c>
      <c r="G26" s="139">
        <f>IF(ISNA(VLOOKUP(CONCATENATE(Район,ДетскийСад),Сады,19,FALSE)),0,VLOOKUP(CONCATENATE(Район,ДетскийСад),Сады,19,FALSE))</f>
        <v>6</v>
      </c>
      <c r="H26" s="140"/>
      <c r="I26" s="140"/>
      <c r="J26" s="140"/>
      <c r="K26" s="140">
        <v>1</v>
      </c>
      <c r="L26" s="140">
        <v>1</v>
      </c>
      <c r="M26" s="140">
        <v>6</v>
      </c>
      <c r="N26" s="140"/>
      <c r="O26" s="13"/>
      <c r="Q26" s="139">
        <f>'Раздел 9'!D25</f>
        <v>6</v>
      </c>
    </row>
    <row r="27" spans="2:17" ht="14.4">
      <c r="B27" s="177" t="s">
        <v>1299</v>
      </c>
      <c r="C27" s="150">
        <v>1322</v>
      </c>
      <c r="D27" s="172">
        <v>10.75</v>
      </c>
      <c r="E27" s="172">
        <v>10.75</v>
      </c>
      <c r="F27" s="172">
        <v>10.25</v>
      </c>
      <c r="G27" s="172">
        <v>6</v>
      </c>
      <c r="H27" s="140">
        <v>1</v>
      </c>
      <c r="I27" s="140"/>
      <c r="J27" s="140"/>
      <c r="K27" s="140"/>
      <c r="L27" s="140"/>
      <c r="M27" s="140">
        <v>6</v>
      </c>
      <c r="N27" s="140"/>
      <c r="O27" s="13"/>
      <c r="Q27" s="139">
        <f>'Раздел 9'!D26</f>
        <v>6</v>
      </c>
    </row>
    <row r="30" spans="2:17" ht="15.6">
      <c r="B30" s="103"/>
    </row>
    <row r="31" spans="2:17" ht="15.6">
      <c r="B31" s="103"/>
    </row>
    <row r="32" spans="2:17" ht="15.6">
      <c r="B32" s="103"/>
    </row>
    <row r="33" spans="2:2" ht="15.6">
      <c r="B33" s="103"/>
    </row>
    <row r="34" spans="2:2" ht="15.6">
      <c r="B34" s="103"/>
    </row>
    <row r="35" spans="2:2" ht="15.6">
      <c r="B35" s="103"/>
    </row>
    <row r="36" spans="2:2" ht="15.6">
      <c r="B36" s="103"/>
    </row>
    <row r="37" spans="2:2" ht="15.6">
      <c r="B37" s="103"/>
    </row>
    <row r="38" spans="2:2" ht="15.6">
      <c r="B38" s="103"/>
    </row>
    <row r="39" spans="2:2" ht="15.6">
      <c r="B39" s="103"/>
    </row>
    <row r="40" spans="2:2" ht="15.6">
      <c r="B40" s="103"/>
    </row>
    <row r="41" spans="2:2" ht="15.6">
      <c r="B41" s="103"/>
    </row>
    <row r="42" spans="2:2" ht="15.6">
      <c r="B42" s="103"/>
    </row>
  </sheetData>
  <sheetProtection password="CF7A" sheet="1" objects="1" scenarios="1" formatColumns="0" formatRows="0" autoFilter="0"/>
  <mergeCells count="17">
    <mergeCell ref="B1:N1"/>
    <mergeCell ref="H3:H4"/>
    <mergeCell ref="I3:J3"/>
    <mergeCell ref="H2:J2"/>
    <mergeCell ref="E2:F2"/>
    <mergeCell ref="B2:B4"/>
    <mergeCell ref="C2:C4"/>
    <mergeCell ref="D2:D4"/>
    <mergeCell ref="N2:N4"/>
    <mergeCell ref="E3:E4"/>
    <mergeCell ref="Q2:Q4"/>
    <mergeCell ref="F3:F4"/>
    <mergeCell ref="K3:K4"/>
    <mergeCell ref="K2:L2"/>
    <mergeCell ref="L3:L4"/>
    <mergeCell ref="M2:M4"/>
    <mergeCell ref="G2:G4"/>
  </mergeCells>
  <conditionalFormatting sqref="B30">
    <cfRule type="expression" dxfId="60" priority="860" stopIfTrue="1">
      <formula>$Q$6&lt;&gt;'Раздел 13'!#REF!</formula>
    </cfRule>
  </conditionalFormatting>
  <conditionalFormatting sqref="B31">
    <cfRule type="expression" dxfId="59" priority="861" stopIfTrue="1">
      <formula>$Q$7&lt;&gt;'Раздел 13'!#REF!</formula>
    </cfRule>
  </conditionalFormatting>
  <conditionalFormatting sqref="B32">
    <cfRule type="expression" dxfId="58" priority="862" stopIfTrue="1">
      <formula>$Q$8&lt;&gt;'Раздел 13'!#REF!</formula>
    </cfRule>
  </conditionalFormatting>
  <conditionalFormatting sqref="B33">
    <cfRule type="expression" dxfId="57" priority="863" stopIfTrue="1">
      <formula>$Q$9&lt;&gt;'Раздел 13'!#REF!</formula>
    </cfRule>
  </conditionalFormatting>
  <conditionalFormatting sqref="B34">
    <cfRule type="expression" dxfId="56" priority="864" stopIfTrue="1">
      <formula>$Q$10&lt;&gt;'Раздел 13'!#REF!</formula>
    </cfRule>
  </conditionalFormatting>
  <conditionalFormatting sqref="B35">
    <cfRule type="expression" dxfId="55" priority="865" stopIfTrue="1">
      <formula>$Q$11&lt;&gt;'Раздел 13'!#REF!</formula>
    </cfRule>
  </conditionalFormatting>
  <conditionalFormatting sqref="B36">
    <cfRule type="expression" dxfId="54" priority="866" stopIfTrue="1">
      <formula>$Q$12&lt;&gt;'Раздел 13'!#REF!</formula>
    </cfRule>
  </conditionalFormatting>
  <conditionalFormatting sqref="B37">
    <cfRule type="expression" dxfId="53" priority="867" stopIfTrue="1">
      <formula>$Q$13&lt;&gt;'Раздел 13'!#REF!</formula>
    </cfRule>
  </conditionalFormatting>
  <conditionalFormatting sqref="B38">
    <cfRule type="expression" dxfId="52" priority="868" stopIfTrue="1">
      <formula>$Q$14&lt;&gt;'Раздел 13'!#REF!</formula>
    </cfRule>
  </conditionalFormatting>
  <conditionalFormatting sqref="B39">
    <cfRule type="expression" dxfId="51" priority="869" stopIfTrue="1">
      <formula>$Q$15&lt;&gt;'Раздел 13'!#REF!</formula>
    </cfRule>
  </conditionalFormatting>
  <conditionalFormatting sqref="B40">
    <cfRule type="expression" dxfId="50" priority="870" stopIfTrue="1">
      <formula>$Q$16&lt;&gt;'Раздел 13'!#REF!</formula>
    </cfRule>
  </conditionalFormatting>
  <conditionalFormatting sqref="B41">
    <cfRule type="expression" dxfId="49" priority="871" stopIfTrue="1">
      <formula>$Q$17&lt;&gt;'Раздел 13'!#REF!</formula>
    </cfRule>
  </conditionalFormatting>
  <conditionalFormatting sqref="B42">
    <cfRule type="expression" dxfId="48" priority="872" stopIfTrue="1">
      <formula>$Q$27&lt;&gt;'Раздел 13'!#REF!</formula>
    </cfRule>
  </conditionalFormatting>
  <dataValidations count="4">
    <dataValidation type="whole" operator="greaterThanOrEqual" allowBlank="1" showInputMessage="1" showErrorMessage="1" error="Возможен ввод только целых чисел." sqref="D11 D6 E11:F11 E6:F6 H6:N27 G6:G11">
      <formula1>0</formula1>
    </dataValidation>
    <dataValidation type="custom" operator="greaterThanOrEqual" allowBlank="1" showInputMessage="1" showErrorMessage="1" error="Показатель заносится с двумя десятичными знаками" sqref="D12:F27">
      <formula1>IF(AND(INT(D12*100)=D12*100,D12&gt;=0),TRUE,FALSE)</formula1>
    </dataValidation>
    <dataValidation type="custom" operator="greaterThanOrEqual" allowBlank="1" showInputMessage="1" showErrorMessage="1" error="Показатель заносится с двумя десятичными знаками" sqref="D7:F10">
      <formula1>IF(AND(INT(D7*100)=D7*100,D7&gt;=0),TRUE,FALSE)</formula1>
    </dataValidation>
    <dataValidation operator="greaterThanOrEqual" allowBlank="1" showInputMessage="1" showErrorMessage="1" error="Возможен ввод только целых чисел." sqref="G12:G27"/>
  </dataValidations>
  <pageMargins left="0.51181102362204722" right="0.51181102362204722" top="0.59055118110236227" bottom="0.39370078740157483" header="0" footer="0"/>
  <pageSetup paperSize="9" scale="96" fitToHeight="0" orientation="landscape" useFirstPageNumber="1" horizontalDpi="300" verticalDpi="300" r:id="rId1"/>
  <headerFooter alignWithMargins="0"/>
</worksheet>
</file>

<file path=xl/worksheets/sheet19.xml><?xml version="1.0" encoding="utf-8"?>
<worksheet xmlns="http://schemas.openxmlformats.org/spreadsheetml/2006/main" xmlns:r="http://schemas.openxmlformats.org/officeDocument/2006/relationships">
  <sheetPr codeName="Лист5">
    <pageSetUpPr fitToPage="1"/>
  </sheetPr>
  <dimension ref="A1:X8"/>
  <sheetViews>
    <sheetView topLeftCell="F1" workbookViewId="0">
      <selection activeCell="S16" sqref="S16"/>
    </sheetView>
  </sheetViews>
  <sheetFormatPr defaultColWidth="9.109375" defaultRowHeight="13.8"/>
  <cols>
    <col min="1" max="1" width="9.109375" style="175"/>
    <col min="2" max="2" width="22" style="175" bestFit="1" customWidth="1"/>
    <col min="3" max="3" width="6.88671875" style="175" customWidth="1"/>
    <col min="4" max="4" width="8.33203125" style="175" customWidth="1"/>
    <col min="5" max="5" width="10.6640625" style="175" customWidth="1"/>
    <col min="6" max="6" width="13" style="175" customWidth="1"/>
    <col min="7" max="7" width="12.33203125" style="175" customWidth="1"/>
    <col min="8" max="8" width="12.5546875" style="175" customWidth="1"/>
    <col min="9" max="9" width="8.88671875" style="175" customWidth="1"/>
    <col min="10" max="10" width="11.33203125" style="175" customWidth="1"/>
    <col min="11" max="11" width="7.109375" style="175" customWidth="1"/>
    <col min="12" max="12" width="11.6640625" style="175" customWidth="1"/>
    <col min="13" max="13" width="12.33203125" style="175" customWidth="1"/>
    <col min="14" max="14" width="11" style="175" customWidth="1"/>
    <col min="15" max="15" width="11.33203125" style="175" customWidth="1"/>
    <col min="16" max="16" width="11.88671875" style="175" customWidth="1"/>
    <col min="17" max="18" width="9.109375" style="175"/>
    <col min="19" max="19" width="11.109375" style="175" customWidth="1"/>
    <col min="20" max="22" width="10" style="175" customWidth="1"/>
    <col min="23" max="23" width="9.88671875" style="175" customWidth="1"/>
    <col min="24" max="24" width="11.33203125" style="175" customWidth="1"/>
    <col min="25" max="16384" width="9.109375" style="175"/>
  </cols>
  <sheetData>
    <row r="1" spans="1:24" ht="51.75" customHeight="1">
      <c r="A1" s="303">
        <f>'Раздел 1'!D4</f>
        <v>5</v>
      </c>
      <c r="B1" s="337" t="s">
        <v>1454</v>
      </c>
      <c r="C1" s="337"/>
      <c r="D1" s="337"/>
      <c r="E1" s="337"/>
      <c r="F1" s="337"/>
      <c r="G1" s="337"/>
      <c r="H1" s="337"/>
      <c r="I1" s="337"/>
      <c r="J1" s="337"/>
      <c r="K1" s="337"/>
      <c r="L1" s="337"/>
      <c r="M1" s="337"/>
      <c r="N1" s="337"/>
      <c r="O1" s="337"/>
      <c r="P1" s="337"/>
      <c r="Q1" s="337"/>
      <c r="R1" s="337"/>
      <c r="S1" s="337"/>
      <c r="T1" s="337"/>
      <c r="U1" s="337"/>
      <c r="V1" s="337"/>
      <c r="W1" s="337"/>
      <c r="X1" s="337"/>
    </row>
    <row r="2" spans="1:24" ht="12.75" customHeight="1">
      <c r="B2" s="364" t="s">
        <v>111</v>
      </c>
      <c r="C2" s="364" t="s">
        <v>96</v>
      </c>
      <c r="D2" s="362" t="s">
        <v>39</v>
      </c>
      <c r="E2" s="362" t="s">
        <v>1394</v>
      </c>
      <c r="F2" s="362" t="s">
        <v>1395</v>
      </c>
      <c r="G2" s="362" t="s">
        <v>1396</v>
      </c>
      <c r="H2" s="362" t="s">
        <v>1397</v>
      </c>
      <c r="I2" s="362" t="s">
        <v>1398</v>
      </c>
      <c r="J2" s="362" t="s">
        <v>1399</v>
      </c>
      <c r="K2" s="362" t="s">
        <v>1400</v>
      </c>
      <c r="L2" s="362" t="s">
        <v>1401</v>
      </c>
      <c r="M2" s="362" t="s">
        <v>1402</v>
      </c>
      <c r="N2" s="362" t="s">
        <v>1403</v>
      </c>
      <c r="O2" s="362" t="s">
        <v>1404</v>
      </c>
      <c r="P2" s="362" t="s">
        <v>1405</v>
      </c>
      <c r="Q2" s="363" t="s">
        <v>1455</v>
      </c>
      <c r="R2" s="363"/>
      <c r="S2" s="363"/>
      <c r="T2" s="363"/>
      <c r="U2" s="363"/>
      <c r="V2" s="363"/>
      <c r="W2" s="363"/>
      <c r="X2" s="363"/>
    </row>
    <row r="3" spans="1:24" ht="96" customHeight="1">
      <c r="B3" s="364"/>
      <c r="C3" s="364"/>
      <c r="D3" s="362"/>
      <c r="E3" s="362"/>
      <c r="F3" s="362"/>
      <c r="G3" s="362"/>
      <c r="H3" s="362"/>
      <c r="I3" s="362"/>
      <c r="J3" s="362"/>
      <c r="K3" s="362"/>
      <c r="L3" s="362"/>
      <c r="M3" s="362"/>
      <c r="N3" s="362"/>
      <c r="O3" s="362"/>
      <c r="P3" s="362"/>
      <c r="Q3" s="180" t="s">
        <v>1406</v>
      </c>
      <c r="R3" s="180" t="s">
        <v>1407</v>
      </c>
      <c r="S3" s="180" t="s">
        <v>1408</v>
      </c>
      <c r="T3" s="180" t="s">
        <v>1409</v>
      </c>
      <c r="U3" s="180" t="s">
        <v>1410</v>
      </c>
      <c r="V3" s="180" t="s">
        <v>1411</v>
      </c>
      <c r="W3" s="180" t="s">
        <v>1412</v>
      </c>
      <c r="X3" s="180" t="s">
        <v>1413</v>
      </c>
    </row>
    <row r="4" spans="1:24" ht="14.4">
      <c r="B4" s="181">
        <v>1</v>
      </c>
      <c r="C4" s="181">
        <v>2</v>
      </c>
      <c r="D4" s="181">
        <v>3</v>
      </c>
      <c r="E4" s="181">
        <v>4</v>
      </c>
      <c r="F4" s="181">
        <v>5</v>
      </c>
      <c r="G4" s="181">
        <v>6</v>
      </c>
      <c r="H4" s="181">
        <v>7</v>
      </c>
      <c r="I4" s="181">
        <v>8</v>
      </c>
      <c r="J4" s="181">
        <v>9</v>
      </c>
      <c r="K4" s="181">
        <v>10</v>
      </c>
      <c r="L4" s="181">
        <v>11</v>
      </c>
      <c r="M4" s="181">
        <v>12</v>
      </c>
      <c r="N4" s="181">
        <v>13</v>
      </c>
      <c r="O4" s="181">
        <v>14</v>
      </c>
      <c r="P4" s="181">
        <v>15</v>
      </c>
      <c r="Q4" s="181">
        <v>16</v>
      </c>
      <c r="R4" s="181">
        <v>17</v>
      </c>
      <c r="S4" s="181">
        <v>18</v>
      </c>
      <c r="T4" s="181">
        <v>19</v>
      </c>
      <c r="U4" s="181">
        <v>20</v>
      </c>
      <c r="V4" s="181">
        <v>21</v>
      </c>
      <c r="W4" s="181">
        <v>22</v>
      </c>
      <c r="X4" s="181">
        <v>23</v>
      </c>
    </row>
    <row r="5" spans="1:24" ht="14.4">
      <c r="B5" s="178" t="s">
        <v>1414</v>
      </c>
      <c r="C5" s="179">
        <v>1401</v>
      </c>
      <c r="D5" s="140">
        <v>1</v>
      </c>
      <c r="E5" s="140">
        <v>1</v>
      </c>
      <c r="F5" s="140">
        <v>1</v>
      </c>
      <c r="G5" s="140">
        <v>1</v>
      </c>
      <c r="H5" s="140">
        <v>1</v>
      </c>
      <c r="I5" s="140"/>
      <c r="J5" s="140">
        <v>0</v>
      </c>
      <c r="K5" s="140">
        <v>0</v>
      </c>
      <c r="L5" s="140">
        <v>1</v>
      </c>
      <c r="M5" s="140">
        <v>1</v>
      </c>
      <c r="N5" s="140">
        <v>1</v>
      </c>
      <c r="O5" s="140">
        <v>1</v>
      </c>
      <c r="P5" s="140">
        <v>0</v>
      </c>
      <c r="Q5" s="140"/>
      <c r="R5" s="140"/>
      <c r="S5" s="140">
        <v>1</v>
      </c>
      <c r="T5" s="140"/>
      <c r="U5" s="140"/>
      <c r="V5" s="140"/>
      <c r="W5" s="140"/>
      <c r="X5" s="140"/>
    </row>
    <row r="6" spans="1:24" ht="32.25" customHeight="1">
      <c r="B6" s="178" t="s">
        <v>1415</v>
      </c>
      <c r="C6" s="179">
        <v>1402</v>
      </c>
      <c r="D6" s="140"/>
      <c r="E6" s="140"/>
      <c r="F6" s="140"/>
      <c r="G6" s="140"/>
      <c r="H6" s="140"/>
      <c r="I6" s="140"/>
      <c r="J6" s="140"/>
      <c r="K6" s="140"/>
      <c r="L6" s="140"/>
      <c r="M6" s="140"/>
      <c r="N6" s="140"/>
      <c r="O6" s="140"/>
      <c r="P6" s="140"/>
      <c r="Q6" s="140"/>
      <c r="R6" s="140"/>
      <c r="S6" s="140"/>
      <c r="T6" s="140"/>
      <c r="U6" s="140"/>
      <c r="V6" s="140"/>
      <c r="W6" s="140"/>
      <c r="X6" s="140"/>
    </row>
    <row r="8" spans="1:24" ht="17.399999999999999">
      <c r="B8" s="307" t="s">
        <v>4097</v>
      </c>
    </row>
  </sheetData>
  <sheetProtection password="CF7A" sheet="1" objects="1" scenarios="1" formatColumns="0" formatRows="0" autoFilter="0"/>
  <mergeCells count="17">
    <mergeCell ref="C2:C3"/>
    <mergeCell ref="E2:E3"/>
    <mergeCell ref="F2:F3"/>
    <mergeCell ref="G2:G3"/>
    <mergeCell ref="H2:H3"/>
    <mergeCell ref="B1:X1"/>
    <mergeCell ref="O2:O3"/>
    <mergeCell ref="P2:P3"/>
    <mergeCell ref="D2:D3"/>
    <mergeCell ref="Q2:X2"/>
    <mergeCell ref="J2:J3"/>
    <mergeCell ref="K2:K3"/>
    <mergeCell ref="L2:L3"/>
    <mergeCell ref="M2:M3"/>
    <mergeCell ref="N2:N3"/>
    <mergeCell ref="I2:I3"/>
    <mergeCell ref="B2:B3"/>
  </mergeCells>
  <conditionalFormatting sqref="B8">
    <cfRule type="expression" dxfId="47" priority="1" stopIfTrue="1">
      <formula>AND($A$1&lt;&gt;5,$A$1&lt;&gt;"")</formula>
    </cfRule>
  </conditionalFormatting>
  <dataValidations count="1">
    <dataValidation type="whole" operator="greaterThanOrEqual" allowBlank="1" showInputMessage="1" showErrorMessage="1" errorTitle="Ошибка ввода" error="Выберите значение из списка" promptTitle="    Выбор значений &quot;0&quot; или &quot;1&quot;" sqref="D5:X6">
      <formula1>0</formula1>
    </dataValidation>
  </dataValidations>
  <printOptions horizontalCentered="1"/>
  <pageMargins left="0.39370078740157483" right="0.39370078740157483" top="0.39370078740157483" bottom="0.39370078740157483" header="0" footer="0"/>
  <pageSetup paperSize="9" scale="56" orientation="landscape" blackAndWhite="1" verticalDpi="0" r:id="rId1"/>
  <headerFooter alignWithMargins="0"/>
</worksheet>
</file>

<file path=xl/worksheets/sheet2.xml><?xml version="1.0" encoding="utf-8"?>
<worksheet xmlns="http://schemas.openxmlformats.org/spreadsheetml/2006/main" xmlns:r="http://schemas.openxmlformats.org/officeDocument/2006/relationships">
  <sheetPr codeName="Лист3"/>
  <dimension ref="A1:B298"/>
  <sheetViews>
    <sheetView topLeftCell="A25" workbookViewId="0">
      <selection activeCell="B49" sqref="A1:B49"/>
    </sheetView>
  </sheetViews>
  <sheetFormatPr defaultRowHeight="13.2"/>
  <cols>
    <col min="1" max="1" width="9.109375" style="167" customWidth="1"/>
    <col min="2" max="2" width="42.6640625" customWidth="1"/>
  </cols>
  <sheetData>
    <row r="1" spans="1:2">
      <c r="A1" s="165" t="s">
        <v>1228</v>
      </c>
      <c r="B1" s="166" t="s">
        <v>1204</v>
      </c>
    </row>
    <row r="2" spans="1:2">
      <c r="A2" s="165" t="s">
        <v>12</v>
      </c>
      <c r="B2" s="166" t="s">
        <v>1205</v>
      </c>
    </row>
    <row r="3" spans="1:2">
      <c r="A3" s="165" t="s">
        <v>18</v>
      </c>
      <c r="B3" s="166" t="s">
        <v>1206</v>
      </c>
    </row>
    <row r="4" spans="1:2">
      <c r="A4" s="165" t="s">
        <v>26</v>
      </c>
      <c r="B4" s="166" t="s">
        <v>1207</v>
      </c>
    </row>
    <row r="5" spans="1:2">
      <c r="A5" s="165" t="s">
        <v>4099</v>
      </c>
      <c r="B5" s="166" t="s">
        <v>1209</v>
      </c>
    </row>
    <row r="6" spans="1:2">
      <c r="A6" s="165" t="s">
        <v>4100</v>
      </c>
      <c r="B6" s="166" t="s">
        <v>1210</v>
      </c>
    </row>
    <row r="7" spans="1:2">
      <c r="A7" s="165" t="s">
        <v>4101</v>
      </c>
      <c r="B7" s="166" t="s">
        <v>1211</v>
      </c>
    </row>
    <row r="8" spans="1:2">
      <c r="A8" s="165" t="s">
        <v>4102</v>
      </c>
      <c r="B8" s="166" t="s">
        <v>1212</v>
      </c>
    </row>
    <row r="9" spans="1:2">
      <c r="A9" s="165" t="s">
        <v>4103</v>
      </c>
      <c r="B9" s="166" t="s">
        <v>1213</v>
      </c>
    </row>
    <row r="10" spans="1:2">
      <c r="A10" s="165" t="s">
        <v>4104</v>
      </c>
      <c r="B10" s="166" t="s">
        <v>1214</v>
      </c>
    </row>
    <row r="11" spans="1:2">
      <c r="A11" s="165" t="s">
        <v>4105</v>
      </c>
      <c r="B11" s="166" t="s">
        <v>1215</v>
      </c>
    </row>
    <row r="12" spans="1:2">
      <c r="A12" s="165" t="s">
        <v>4106</v>
      </c>
      <c r="B12" s="166" t="s">
        <v>1216</v>
      </c>
    </row>
    <row r="13" spans="1:2">
      <c r="A13" s="165" t="s">
        <v>4107</v>
      </c>
      <c r="B13" s="166" t="s">
        <v>1217</v>
      </c>
    </row>
    <row r="14" spans="1:2">
      <c r="A14" s="165" t="s">
        <v>4108</v>
      </c>
      <c r="B14" s="166" t="s">
        <v>1218</v>
      </c>
    </row>
    <row r="15" spans="1:2">
      <c r="A15" s="165" t="s">
        <v>4109</v>
      </c>
      <c r="B15" s="166" t="s">
        <v>4110</v>
      </c>
    </row>
    <row r="16" spans="1:2">
      <c r="A16" s="165" t="s">
        <v>4111</v>
      </c>
      <c r="B16" s="166" t="s">
        <v>1219</v>
      </c>
    </row>
    <row r="17" spans="1:2">
      <c r="A17" s="165" t="s">
        <v>4112</v>
      </c>
      <c r="B17" s="166" t="s">
        <v>1220</v>
      </c>
    </row>
    <row r="18" spans="1:2">
      <c r="A18" s="165" t="s">
        <v>4113</v>
      </c>
      <c r="B18" s="166" t="s">
        <v>1221</v>
      </c>
    </row>
    <row r="19" spans="1:2">
      <c r="A19" s="165" t="s">
        <v>76</v>
      </c>
      <c r="B19" s="166" t="s">
        <v>1222</v>
      </c>
    </row>
    <row r="20" spans="1:2">
      <c r="A20" s="165" t="s">
        <v>1122</v>
      </c>
      <c r="B20" s="166" t="s">
        <v>1223</v>
      </c>
    </row>
    <row r="21" spans="1:2">
      <c r="A21" s="165" t="s">
        <v>1123</v>
      </c>
      <c r="B21" s="166" t="s">
        <v>1224</v>
      </c>
    </row>
    <row r="22" spans="1:2">
      <c r="A22" s="165" t="s">
        <v>1124</v>
      </c>
      <c r="B22" s="166" t="s">
        <v>1225</v>
      </c>
    </row>
    <row r="23" spans="1:2">
      <c r="A23" s="165" t="s">
        <v>1125</v>
      </c>
      <c r="B23" s="166" t="s">
        <v>1226</v>
      </c>
    </row>
    <row r="24" spans="1:2">
      <c r="A24" s="165" t="s">
        <v>1126</v>
      </c>
      <c r="B24" s="166" t="s">
        <v>1227</v>
      </c>
    </row>
    <row r="25" spans="1:2">
      <c r="A25" s="165" t="s">
        <v>1127</v>
      </c>
      <c r="B25" s="166" t="s">
        <v>4114</v>
      </c>
    </row>
    <row r="26" spans="1:2">
      <c r="A26" s="165" t="s">
        <v>1128</v>
      </c>
      <c r="B26" s="166" t="s">
        <v>1229</v>
      </c>
    </row>
    <row r="27" spans="1:2">
      <c r="A27" s="165" t="s">
        <v>1129</v>
      </c>
      <c r="B27" s="166" t="s">
        <v>1230</v>
      </c>
    </row>
    <row r="28" spans="1:2">
      <c r="A28" s="165" t="s">
        <v>1105</v>
      </c>
      <c r="B28" s="166" t="s">
        <v>1232</v>
      </c>
    </row>
    <row r="29" spans="1:2">
      <c r="A29" s="165" t="s">
        <v>1107</v>
      </c>
      <c r="B29" s="166" t="s">
        <v>1233</v>
      </c>
    </row>
    <row r="30" spans="1:2">
      <c r="A30" s="165" t="s">
        <v>1110</v>
      </c>
      <c r="B30" s="166" t="s">
        <v>1235</v>
      </c>
    </row>
    <row r="31" spans="1:2">
      <c r="A31" s="165" t="s">
        <v>1231</v>
      </c>
      <c r="B31" s="166" t="s">
        <v>1242</v>
      </c>
    </row>
    <row r="32" spans="1:2">
      <c r="A32" s="165" t="s">
        <v>1234</v>
      </c>
      <c r="B32" s="166" t="s">
        <v>1243</v>
      </c>
    </row>
    <row r="33" spans="1:2">
      <c r="A33" s="165" t="s">
        <v>1236</v>
      </c>
      <c r="B33" s="166" t="s">
        <v>1245</v>
      </c>
    </row>
    <row r="34" spans="1:2">
      <c r="A34" s="165" t="s">
        <v>1237</v>
      </c>
      <c r="B34" s="166" t="s">
        <v>1248</v>
      </c>
    </row>
    <row r="35" spans="1:2">
      <c r="A35" s="165" t="s">
        <v>1238</v>
      </c>
      <c r="B35" s="166" t="s">
        <v>1249</v>
      </c>
    </row>
    <row r="36" spans="1:2">
      <c r="A36" s="165" t="s">
        <v>1239</v>
      </c>
      <c r="B36" s="166" t="s">
        <v>1250</v>
      </c>
    </row>
    <row r="37" spans="1:2">
      <c r="A37" s="165" t="s">
        <v>1240</v>
      </c>
      <c r="B37" s="166" t="s">
        <v>1252</v>
      </c>
    </row>
    <row r="38" spans="1:2">
      <c r="A38" s="165" t="s">
        <v>1241</v>
      </c>
      <c r="B38" s="166" t="s">
        <v>1254</v>
      </c>
    </row>
    <row r="39" spans="1:2">
      <c r="A39" s="165" t="s">
        <v>1244</v>
      </c>
      <c r="B39" s="166" t="s">
        <v>1259</v>
      </c>
    </row>
    <row r="40" spans="1:2">
      <c r="A40" s="165" t="s">
        <v>1246</v>
      </c>
      <c r="B40" s="166" t="s">
        <v>1261</v>
      </c>
    </row>
    <row r="41" spans="1:2">
      <c r="A41" s="165" t="s">
        <v>1247</v>
      </c>
      <c r="B41" s="166" t="s">
        <v>1262</v>
      </c>
    </row>
    <row r="42" spans="1:2">
      <c r="A42" s="165" t="s">
        <v>1251</v>
      </c>
      <c r="B42" s="166" t="s">
        <v>1208</v>
      </c>
    </row>
    <row r="43" spans="1:2">
      <c r="A43" s="165" t="s">
        <v>1253</v>
      </c>
      <c r="B43" s="166" t="s">
        <v>1264</v>
      </c>
    </row>
    <row r="44" spans="1:2">
      <c r="A44" s="165" t="s">
        <v>1255</v>
      </c>
      <c r="B44" s="166" t="s">
        <v>1265</v>
      </c>
    </row>
    <row r="45" spans="1:2">
      <c r="A45" s="165" t="s">
        <v>1256</v>
      </c>
      <c r="B45" s="166" t="s">
        <v>4115</v>
      </c>
    </row>
    <row r="46" spans="1:2">
      <c r="A46" s="165" t="s">
        <v>1257</v>
      </c>
      <c r="B46" s="166" t="s">
        <v>1266</v>
      </c>
    </row>
    <row r="47" spans="1:2">
      <c r="A47" s="165" t="s">
        <v>1258</v>
      </c>
      <c r="B47" s="166" t="s">
        <v>1267</v>
      </c>
    </row>
    <row r="48" spans="1:2">
      <c r="A48" s="165" t="s">
        <v>1260</v>
      </c>
      <c r="B48" s="166" t="s">
        <v>1268</v>
      </c>
    </row>
    <row r="49" spans="1:2">
      <c r="A49" s="165" t="s">
        <v>1263</v>
      </c>
      <c r="B49" s="166" t="s">
        <v>4116</v>
      </c>
    </row>
    <row r="50" spans="1:2">
      <c r="A50" s="165"/>
      <c r="B50" s="166"/>
    </row>
    <row r="51" spans="1:2">
      <c r="A51" s="165"/>
      <c r="B51" s="166"/>
    </row>
    <row r="52" spans="1:2">
      <c r="A52" s="165"/>
      <c r="B52" s="166"/>
    </row>
    <row r="53" spans="1:2">
      <c r="A53" s="165"/>
      <c r="B53" s="166"/>
    </row>
    <row r="54" spans="1:2">
      <c r="A54" s="165"/>
      <c r="B54" s="166"/>
    </row>
    <row r="55" spans="1:2">
      <c r="A55" s="165"/>
      <c r="B55" s="166"/>
    </row>
    <row r="56" spans="1:2">
      <c r="A56" s="165"/>
      <c r="B56" s="166"/>
    </row>
    <row r="57" spans="1:2">
      <c r="A57" s="165"/>
      <c r="B57" s="166"/>
    </row>
    <row r="58" spans="1:2">
      <c r="A58" s="165"/>
      <c r="B58" s="166"/>
    </row>
    <row r="59" spans="1:2">
      <c r="A59" s="165"/>
      <c r="B59" s="166"/>
    </row>
    <row r="60" spans="1:2">
      <c r="A60" s="165"/>
      <c r="B60" s="166"/>
    </row>
    <row r="61" spans="1:2">
      <c r="A61" s="165"/>
      <c r="B61" s="166"/>
    </row>
    <row r="62" spans="1:2">
      <c r="A62" s="165"/>
      <c r="B62" s="166"/>
    </row>
    <row r="63" spans="1:2">
      <c r="A63" s="165"/>
      <c r="B63" s="166"/>
    </row>
    <row r="64" spans="1:2">
      <c r="A64" s="165"/>
      <c r="B64" s="166"/>
    </row>
    <row r="65" spans="1:2">
      <c r="A65" s="165"/>
      <c r="B65" s="166"/>
    </row>
    <row r="66" spans="1:2">
      <c r="A66" s="165"/>
      <c r="B66" s="166"/>
    </row>
    <row r="67" spans="1:2">
      <c r="A67" s="165"/>
      <c r="B67" s="166"/>
    </row>
    <row r="68" spans="1:2">
      <c r="A68" s="165"/>
      <c r="B68" s="166"/>
    </row>
    <row r="69" spans="1:2">
      <c r="A69" s="165"/>
      <c r="B69" s="166"/>
    </row>
    <row r="70" spans="1:2">
      <c r="A70" s="165"/>
      <c r="B70" s="166"/>
    </row>
    <row r="71" spans="1:2">
      <c r="A71" s="165"/>
      <c r="B71" s="166"/>
    </row>
    <row r="72" spans="1:2">
      <c r="A72" s="165"/>
      <c r="B72" s="166"/>
    </row>
    <row r="73" spans="1:2">
      <c r="A73" s="165"/>
      <c r="B73" s="166"/>
    </row>
    <row r="74" spans="1:2">
      <c r="A74" s="165"/>
      <c r="B74" s="166"/>
    </row>
    <row r="75" spans="1:2">
      <c r="A75" s="165"/>
      <c r="B75" s="166"/>
    </row>
    <row r="76" spans="1:2">
      <c r="A76" s="165"/>
      <c r="B76" s="166"/>
    </row>
    <row r="77" spans="1:2">
      <c r="A77" s="165"/>
      <c r="B77" s="166"/>
    </row>
    <row r="78" spans="1:2">
      <c r="A78" s="165"/>
      <c r="B78" s="166"/>
    </row>
    <row r="79" spans="1:2">
      <c r="A79" s="165"/>
      <c r="B79" s="166"/>
    </row>
    <row r="80" spans="1:2">
      <c r="A80" s="165"/>
      <c r="B80" s="166"/>
    </row>
    <row r="81" spans="1:2">
      <c r="A81" s="165"/>
      <c r="B81" s="166"/>
    </row>
    <row r="82" spans="1:2">
      <c r="A82" s="165"/>
      <c r="B82" s="166"/>
    </row>
    <row r="83" spans="1:2">
      <c r="A83" s="165"/>
      <c r="B83" s="166"/>
    </row>
    <row r="84" spans="1:2">
      <c r="A84" s="165"/>
      <c r="B84" s="166"/>
    </row>
    <row r="85" spans="1:2">
      <c r="A85" s="165"/>
      <c r="B85" s="166"/>
    </row>
    <row r="86" spans="1:2">
      <c r="A86" s="165"/>
      <c r="B86" s="166"/>
    </row>
    <row r="87" spans="1:2">
      <c r="A87" s="165"/>
      <c r="B87" s="166"/>
    </row>
    <row r="88" spans="1:2">
      <c r="A88" s="165"/>
      <c r="B88" s="166"/>
    </row>
    <row r="89" spans="1:2">
      <c r="A89" s="165"/>
      <c r="B89" s="166"/>
    </row>
    <row r="90" spans="1:2">
      <c r="A90" s="165"/>
      <c r="B90" s="166"/>
    </row>
    <row r="91" spans="1:2">
      <c r="A91" s="165"/>
      <c r="B91" s="166"/>
    </row>
    <row r="92" spans="1:2">
      <c r="A92" s="165"/>
      <c r="B92" s="166"/>
    </row>
    <row r="93" spans="1:2">
      <c r="A93" s="165"/>
      <c r="B93" s="166"/>
    </row>
    <row r="94" spans="1:2">
      <c r="A94" s="165"/>
      <c r="B94" s="166"/>
    </row>
    <row r="95" spans="1:2">
      <c r="A95" s="165"/>
      <c r="B95" s="166"/>
    </row>
    <row r="96" spans="1:2">
      <c r="A96" s="165"/>
      <c r="B96" s="166"/>
    </row>
    <row r="97" spans="1:2">
      <c r="A97" s="165"/>
      <c r="B97" s="166"/>
    </row>
    <row r="98" spans="1:2">
      <c r="A98" s="165"/>
      <c r="B98" s="166"/>
    </row>
    <row r="99" spans="1:2">
      <c r="A99" s="165"/>
      <c r="B99" s="166"/>
    </row>
    <row r="100" spans="1:2">
      <c r="A100" s="165"/>
      <c r="B100" s="166"/>
    </row>
    <row r="101" spans="1:2">
      <c r="A101" s="165"/>
      <c r="B101" s="166"/>
    </row>
    <row r="102" spans="1:2">
      <c r="A102" s="165"/>
      <c r="B102" s="166"/>
    </row>
    <row r="103" spans="1:2">
      <c r="A103" s="165"/>
      <c r="B103" s="166"/>
    </row>
    <row r="104" spans="1:2">
      <c r="A104" s="165"/>
      <c r="B104" s="166"/>
    </row>
    <row r="105" spans="1:2">
      <c r="A105" s="165"/>
      <c r="B105" s="166"/>
    </row>
    <row r="106" spans="1:2">
      <c r="A106" s="165"/>
      <c r="B106" s="166"/>
    </row>
    <row r="107" spans="1:2">
      <c r="A107" s="165"/>
      <c r="B107" s="166"/>
    </row>
    <row r="108" spans="1:2">
      <c r="A108" s="165"/>
      <c r="B108" s="166"/>
    </row>
    <row r="109" spans="1:2">
      <c r="A109" s="165"/>
      <c r="B109" s="166"/>
    </row>
    <row r="110" spans="1:2">
      <c r="A110" s="165"/>
      <c r="B110" s="166"/>
    </row>
    <row r="111" spans="1:2">
      <c r="A111" s="165"/>
      <c r="B111" s="166"/>
    </row>
    <row r="112" spans="1:2">
      <c r="A112" s="165"/>
      <c r="B112" s="166"/>
    </row>
    <row r="113" spans="1:2">
      <c r="A113" s="165"/>
      <c r="B113" s="166"/>
    </row>
    <row r="114" spans="1:2">
      <c r="A114" s="165"/>
      <c r="B114" s="166"/>
    </row>
    <row r="115" spans="1:2">
      <c r="A115" s="165"/>
      <c r="B115" s="166"/>
    </row>
    <row r="116" spans="1:2">
      <c r="A116" s="165"/>
      <c r="B116" s="166"/>
    </row>
    <row r="117" spans="1:2">
      <c r="A117" s="165"/>
      <c r="B117" s="166"/>
    </row>
    <row r="118" spans="1:2">
      <c r="A118" s="165"/>
      <c r="B118" s="166"/>
    </row>
    <row r="119" spans="1:2">
      <c r="A119" s="165"/>
      <c r="B119" s="166"/>
    </row>
    <row r="120" spans="1:2">
      <c r="A120" s="165"/>
      <c r="B120" s="166"/>
    </row>
    <row r="121" spans="1:2">
      <c r="A121" s="165"/>
      <c r="B121" s="166"/>
    </row>
    <row r="122" spans="1:2">
      <c r="A122" s="165"/>
      <c r="B122" s="166"/>
    </row>
    <row r="123" spans="1:2">
      <c r="A123" s="165"/>
      <c r="B123" s="166"/>
    </row>
    <row r="124" spans="1:2">
      <c r="A124" s="165"/>
      <c r="B124" s="166"/>
    </row>
    <row r="125" spans="1:2">
      <c r="A125" s="165"/>
      <c r="B125" s="166"/>
    </row>
    <row r="126" spans="1:2">
      <c r="A126" s="165"/>
      <c r="B126" s="166"/>
    </row>
    <row r="127" spans="1:2">
      <c r="A127" s="165"/>
      <c r="B127" s="166"/>
    </row>
    <row r="128" spans="1:2">
      <c r="A128" s="165"/>
      <c r="B128" s="166"/>
    </row>
    <row r="129" spans="1:2">
      <c r="A129" s="165"/>
      <c r="B129" s="166"/>
    </row>
    <row r="130" spans="1:2">
      <c r="A130" s="165"/>
      <c r="B130" s="166"/>
    </row>
    <row r="131" spans="1:2">
      <c r="A131" s="165"/>
      <c r="B131" s="166"/>
    </row>
    <row r="132" spans="1:2">
      <c r="A132" s="165"/>
      <c r="B132" s="166"/>
    </row>
    <row r="133" spans="1:2">
      <c r="A133" s="165"/>
      <c r="B133" s="166"/>
    </row>
    <row r="134" spans="1:2">
      <c r="A134" s="165"/>
      <c r="B134" s="166"/>
    </row>
    <row r="135" spans="1:2">
      <c r="A135" s="165"/>
      <c r="B135" s="166"/>
    </row>
    <row r="136" spans="1:2">
      <c r="A136" s="165"/>
      <c r="B136" s="166"/>
    </row>
    <row r="137" spans="1:2">
      <c r="A137" s="165"/>
      <c r="B137" s="166"/>
    </row>
    <row r="138" spans="1:2">
      <c r="A138" s="165"/>
      <c r="B138" s="166"/>
    </row>
    <row r="139" spans="1:2">
      <c r="A139" s="165"/>
      <c r="B139" s="166"/>
    </row>
    <row r="140" spans="1:2">
      <c r="A140" s="165"/>
      <c r="B140" s="166"/>
    </row>
    <row r="141" spans="1:2">
      <c r="A141" s="165"/>
      <c r="B141" s="166"/>
    </row>
    <row r="142" spans="1:2">
      <c r="A142" s="165"/>
      <c r="B142" s="166"/>
    </row>
    <row r="143" spans="1:2">
      <c r="A143" s="165"/>
      <c r="B143" s="166"/>
    </row>
    <row r="144" spans="1:2">
      <c r="A144" s="165"/>
      <c r="B144" s="166"/>
    </row>
    <row r="145" spans="1:2">
      <c r="A145" s="165"/>
      <c r="B145" s="166"/>
    </row>
    <row r="146" spans="1:2">
      <c r="A146" s="165"/>
      <c r="B146" s="166"/>
    </row>
    <row r="147" spans="1:2">
      <c r="A147" s="165"/>
      <c r="B147" s="166"/>
    </row>
    <row r="148" spans="1:2">
      <c r="A148" s="165"/>
      <c r="B148" s="166"/>
    </row>
    <row r="149" spans="1:2">
      <c r="A149" s="165"/>
      <c r="B149" s="166"/>
    </row>
    <row r="150" spans="1:2">
      <c r="A150" s="165"/>
      <c r="B150" s="166"/>
    </row>
    <row r="151" spans="1:2">
      <c r="A151" s="165"/>
      <c r="B151" s="166"/>
    </row>
    <row r="152" spans="1:2">
      <c r="A152" s="165"/>
      <c r="B152" s="166"/>
    </row>
    <row r="153" spans="1:2">
      <c r="A153" s="165"/>
      <c r="B153" s="166"/>
    </row>
    <row r="154" spans="1:2">
      <c r="A154" s="165"/>
      <c r="B154" s="166"/>
    </row>
    <row r="155" spans="1:2">
      <c r="A155" s="165"/>
      <c r="B155" s="166"/>
    </row>
    <row r="156" spans="1:2">
      <c r="A156" s="165"/>
      <c r="B156" s="166"/>
    </row>
    <row r="157" spans="1:2">
      <c r="A157" s="165"/>
      <c r="B157" s="166"/>
    </row>
    <row r="158" spans="1:2">
      <c r="A158" s="165"/>
      <c r="B158" s="166"/>
    </row>
    <row r="159" spans="1:2">
      <c r="A159" s="165"/>
      <c r="B159" s="166"/>
    </row>
    <row r="160" spans="1:2">
      <c r="A160" s="165"/>
      <c r="B160" s="166"/>
    </row>
    <row r="161" spans="1:2">
      <c r="A161" s="165"/>
      <c r="B161" s="166"/>
    </row>
    <row r="162" spans="1:2">
      <c r="A162" s="165"/>
      <c r="B162" s="166"/>
    </row>
    <row r="163" spans="1:2">
      <c r="A163" s="165"/>
      <c r="B163" s="166"/>
    </row>
    <row r="164" spans="1:2">
      <c r="A164" s="165"/>
      <c r="B164" s="166"/>
    </row>
    <row r="165" spans="1:2">
      <c r="A165" s="165"/>
      <c r="B165" s="166"/>
    </row>
    <row r="166" spans="1:2">
      <c r="A166" s="165"/>
      <c r="B166" s="166"/>
    </row>
    <row r="167" spans="1:2">
      <c r="A167" s="165"/>
      <c r="B167" s="166"/>
    </row>
    <row r="168" spans="1:2">
      <c r="A168" s="165"/>
      <c r="B168" s="166"/>
    </row>
    <row r="169" spans="1:2">
      <c r="A169" s="165"/>
      <c r="B169" s="166"/>
    </row>
    <row r="170" spans="1:2">
      <c r="A170" s="165"/>
      <c r="B170" s="166"/>
    </row>
    <row r="171" spans="1:2">
      <c r="A171" s="165"/>
      <c r="B171" s="166"/>
    </row>
    <row r="172" spans="1:2">
      <c r="A172" s="165"/>
      <c r="B172" s="166"/>
    </row>
    <row r="173" spans="1:2">
      <c r="A173" s="165"/>
      <c r="B173" s="166"/>
    </row>
    <row r="174" spans="1:2">
      <c r="A174" s="165"/>
      <c r="B174" s="166"/>
    </row>
    <row r="175" spans="1:2">
      <c r="A175" s="165"/>
      <c r="B175" s="166"/>
    </row>
    <row r="176" spans="1:2">
      <c r="A176" s="165"/>
      <c r="B176" s="166"/>
    </row>
    <row r="177" spans="1:2">
      <c r="A177" s="165"/>
      <c r="B177" s="166"/>
    </row>
    <row r="178" spans="1:2">
      <c r="A178" s="165"/>
      <c r="B178" s="166"/>
    </row>
    <row r="179" spans="1:2">
      <c r="A179" s="165"/>
      <c r="B179" s="166"/>
    </row>
    <row r="180" spans="1:2">
      <c r="A180" s="165"/>
      <c r="B180" s="166"/>
    </row>
    <row r="181" spans="1:2">
      <c r="A181" s="165"/>
      <c r="B181" s="166"/>
    </row>
    <row r="182" spans="1:2">
      <c r="A182" s="165"/>
      <c r="B182" s="166"/>
    </row>
    <row r="183" spans="1:2">
      <c r="A183" s="165"/>
      <c r="B183" s="166"/>
    </row>
    <row r="184" spans="1:2">
      <c r="A184" s="165"/>
      <c r="B184" s="166"/>
    </row>
    <row r="185" spans="1:2">
      <c r="A185" s="165"/>
      <c r="B185" s="166"/>
    </row>
    <row r="186" spans="1:2">
      <c r="A186" s="165"/>
      <c r="B186" s="166"/>
    </row>
    <row r="187" spans="1:2">
      <c r="A187" s="165"/>
      <c r="B187" s="166"/>
    </row>
    <row r="188" spans="1:2">
      <c r="A188" s="165"/>
      <c r="B188" s="166"/>
    </row>
    <row r="189" spans="1:2">
      <c r="A189" s="165"/>
      <c r="B189" s="166"/>
    </row>
    <row r="190" spans="1:2">
      <c r="A190" s="165"/>
      <c r="B190" s="166"/>
    </row>
    <row r="191" spans="1:2">
      <c r="A191" s="165"/>
      <c r="B191" s="166"/>
    </row>
    <row r="192" spans="1:2">
      <c r="A192" s="165"/>
      <c r="B192" s="166"/>
    </row>
    <row r="193" spans="1:2">
      <c r="A193" s="165"/>
      <c r="B193" s="166"/>
    </row>
    <row r="194" spans="1:2">
      <c r="A194" s="165"/>
      <c r="B194" s="166"/>
    </row>
    <row r="195" spans="1:2">
      <c r="A195" s="165"/>
      <c r="B195" s="166"/>
    </row>
    <row r="196" spans="1:2">
      <c r="A196" s="165"/>
      <c r="B196" s="166"/>
    </row>
    <row r="197" spans="1:2">
      <c r="A197" s="165"/>
      <c r="B197" s="166"/>
    </row>
    <row r="198" spans="1:2">
      <c r="A198" s="165"/>
      <c r="B198" s="166"/>
    </row>
    <row r="199" spans="1:2">
      <c r="A199" s="165"/>
      <c r="B199" s="166"/>
    </row>
    <row r="200" spans="1:2">
      <c r="A200" s="165"/>
      <c r="B200" s="166"/>
    </row>
    <row r="201" spans="1:2">
      <c r="A201" s="165"/>
      <c r="B201" s="166"/>
    </row>
    <row r="202" spans="1:2">
      <c r="A202" s="165"/>
      <c r="B202" s="166"/>
    </row>
    <row r="203" spans="1:2">
      <c r="A203" s="165"/>
      <c r="B203" s="166"/>
    </row>
    <row r="204" spans="1:2">
      <c r="A204" s="165"/>
      <c r="B204" s="166"/>
    </row>
    <row r="205" spans="1:2">
      <c r="A205" s="165"/>
      <c r="B205" s="166"/>
    </row>
    <row r="206" spans="1:2">
      <c r="A206" s="165"/>
      <c r="B206" s="166"/>
    </row>
    <row r="207" spans="1:2">
      <c r="A207" s="165"/>
      <c r="B207" s="166"/>
    </row>
    <row r="208" spans="1:2">
      <c r="A208" s="165"/>
      <c r="B208" s="166"/>
    </row>
    <row r="209" spans="1:2">
      <c r="A209" s="165"/>
      <c r="B209" s="166"/>
    </row>
    <row r="210" spans="1:2">
      <c r="A210" s="165"/>
      <c r="B210" s="166"/>
    </row>
    <row r="211" spans="1:2">
      <c r="A211" s="165"/>
      <c r="B211" s="166"/>
    </row>
    <row r="212" spans="1:2">
      <c r="A212" s="165"/>
      <c r="B212" s="166"/>
    </row>
    <row r="213" spans="1:2">
      <c r="A213" s="165"/>
      <c r="B213" s="166"/>
    </row>
    <row r="214" spans="1:2">
      <c r="A214" s="165"/>
      <c r="B214" s="166"/>
    </row>
    <row r="215" spans="1:2">
      <c r="A215" s="165"/>
      <c r="B215" s="166"/>
    </row>
    <row r="216" spans="1:2">
      <c r="A216" s="165"/>
      <c r="B216" s="166"/>
    </row>
    <row r="217" spans="1:2">
      <c r="A217" s="165"/>
      <c r="B217" s="166"/>
    </row>
    <row r="218" spans="1:2">
      <c r="A218" s="165"/>
      <c r="B218" s="166"/>
    </row>
    <row r="219" spans="1:2">
      <c r="A219" s="165"/>
      <c r="B219" s="166"/>
    </row>
    <row r="220" spans="1:2">
      <c r="A220" s="165"/>
      <c r="B220" s="166"/>
    </row>
    <row r="221" spans="1:2">
      <c r="A221" s="165"/>
      <c r="B221" s="166"/>
    </row>
    <row r="222" spans="1:2">
      <c r="A222" s="165"/>
      <c r="B222" s="166"/>
    </row>
    <row r="223" spans="1:2">
      <c r="A223" s="165"/>
      <c r="B223" s="166"/>
    </row>
    <row r="224" spans="1:2">
      <c r="A224" s="165"/>
      <c r="B224" s="166"/>
    </row>
    <row r="225" spans="1:2">
      <c r="A225" s="165"/>
      <c r="B225" s="166"/>
    </row>
    <row r="226" spans="1:2">
      <c r="A226" s="165"/>
      <c r="B226" s="166"/>
    </row>
    <row r="227" spans="1:2">
      <c r="A227" s="165"/>
      <c r="B227" s="166"/>
    </row>
    <row r="228" spans="1:2">
      <c r="A228" s="165"/>
      <c r="B228" s="166"/>
    </row>
    <row r="229" spans="1:2">
      <c r="A229" s="165"/>
      <c r="B229" s="166"/>
    </row>
    <row r="230" spans="1:2">
      <c r="A230" s="165"/>
      <c r="B230" s="166"/>
    </row>
    <row r="231" spans="1:2">
      <c r="A231" s="165"/>
      <c r="B231" s="166"/>
    </row>
    <row r="232" spans="1:2">
      <c r="A232" s="165"/>
      <c r="B232" s="166"/>
    </row>
    <row r="233" spans="1:2">
      <c r="A233" s="165"/>
      <c r="B233" s="166"/>
    </row>
    <row r="234" spans="1:2">
      <c r="A234" s="165"/>
      <c r="B234" s="166"/>
    </row>
    <row r="235" spans="1:2">
      <c r="A235" s="165"/>
      <c r="B235" s="166"/>
    </row>
    <row r="236" spans="1:2">
      <c r="A236" s="165"/>
      <c r="B236" s="166"/>
    </row>
    <row r="237" spans="1:2">
      <c r="A237" s="165"/>
      <c r="B237" s="166"/>
    </row>
    <row r="238" spans="1:2">
      <c r="A238" s="165"/>
      <c r="B238" s="166"/>
    </row>
    <row r="239" spans="1:2">
      <c r="A239" s="165"/>
      <c r="B239" s="166"/>
    </row>
    <row r="240" spans="1:2">
      <c r="A240" s="165"/>
      <c r="B240" s="166"/>
    </row>
    <row r="241" spans="1:2">
      <c r="A241" s="165"/>
      <c r="B241" s="166"/>
    </row>
    <row r="242" spans="1:2">
      <c r="A242" s="165"/>
      <c r="B242" s="166"/>
    </row>
    <row r="243" spans="1:2">
      <c r="A243" s="165"/>
      <c r="B243" s="166"/>
    </row>
    <row r="244" spans="1:2">
      <c r="A244" s="165"/>
      <c r="B244" s="166"/>
    </row>
    <row r="245" spans="1:2">
      <c r="A245" s="165"/>
      <c r="B245" s="166"/>
    </row>
    <row r="246" spans="1:2">
      <c r="A246" s="165"/>
      <c r="B246" s="166"/>
    </row>
    <row r="247" spans="1:2">
      <c r="A247" s="165"/>
      <c r="B247" s="166"/>
    </row>
    <row r="248" spans="1:2">
      <c r="A248" s="165"/>
      <c r="B248" s="166"/>
    </row>
    <row r="249" spans="1:2">
      <c r="A249" s="165"/>
      <c r="B249" s="166"/>
    </row>
    <row r="250" spans="1:2">
      <c r="A250" s="165"/>
      <c r="B250" s="166"/>
    </row>
    <row r="251" spans="1:2">
      <c r="A251" s="165"/>
      <c r="B251" s="166"/>
    </row>
    <row r="252" spans="1:2">
      <c r="A252" s="165"/>
      <c r="B252" s="166"/>
    </row>
    <row r="253" spans="1:2">
      <c r="A253" s="165"/>
      <c r="B253" s="166"/>
    </row>
    <row r="254" spans="1:2">
      <c r="A254" s="165"/>
      <c r="B254" s="166"/>
    </row>
    <row r="255" spans="1:2">
      <c r="A255" s="165"/>
      <c r="B255" s="166"/>
    </row>
    <row r="256" spans="1:2">
      <c r="A256" s="165"/>
      <c r="B256" s="166"/>
    </row>
    <row r="257" spans="1:2">
      <c r="A257" s="165"/>
      <c r="B257" s="166"/>
    </row>
    <row r="258" spans="1:2">
      <c r="A258" s="165"/>
      <c r="B258" s="166"/>
    </row>
    <row r="259" spans="1:2">
      <c r="A259" s="165"/>
      <c r="B259" s="166"/>
    </row>
    <row r="260" spans="1:2">
      <c r="A260" s="165"/>
      <c r="B260" s="166"/>
    </row>
    <row r="261" spans="1:2">
      <c r="A261" s="165"/>
      <c r="B261" s="166"/>
    </row>
    <row r="262" spans="1:2">
      <c r="A262" s="165"/>
      <c r="B262" s="166"/>
    </row>
    <row r="263" spans="1:2">
      <c r="A263" s="165"/>
      <c r="B263" s="166"/>
    </row>
    <row r="264" spans="1:2">
      <c r="A264" s="165"/>
      <c r="B264" s="166"/>
    </row>
    <row r="265" spans="1:2">
      <c r="A265" s="165"/>
      <c r="B265" s="166"/>
    </row>
    <row r="266" spans="1:2">
      <c r="A266" s="165"/>
      <c r="B266" s="166"/>
    </row>
    <row r="267" spans="1:2">
      <c r="A267" s="165"/>
      <c r="B267" s="166"/>
    </row>
    <row r="268" spans="1:2">
      <c r="A268" s="165"/>
      <c r="B268" s="166"/>
    </row>
    <row r="269" spans="1:2">
      <c r="A269" s="165"/>
      <c r="B269" s="166"/>
    </row>
    <row r="270" spans="1:2">
      <c r="A270" s="165"/>
      <c r="B270" s="166"/>
    </row>
    <row r="271" spans="1:2">
      <c r="A271" s="165"/>
      <c r="B271" s="166"/>
    </row>
    <row r="272" spans="1:2">
      <c r="A272" s="165"/>
      <c r="B272" s="166"/>
    </row>
    <row r="273" spans="1:2">
      <c r="A273" s="165"/>
      <c r="B273" s="166"/>
    </row>
    <row r="274" spans="1:2">
      <c r="A274" s="165"/>
      <c r="B274" s="166"/>
    </row>
    <row r="275" spans="1:2">
      <c r="A275" s="165"/>
      <c r="B275" s="166"/>
    </row>
    <row r="276" spans="1:2">
      <c r="A276" s="165"/>
      <c r="B276" s="166"/>
    </row>
    <row r="277" spans="1:2">
      <c r="A277" s="165"/>
      <c r="B277" s="166"/>
    </row>
    <row r="278" spans="1:2">
      <c r="A278" s="165"/>
      <c r="B278" s="166"/>
    </row>
    <row r="279" spans="1:2">
      <c r="A279" s="165"/>
      <c r="B279" s="166"/>
    </row>
    <row r="280" spans="1:2">
      <c r="A280" s="165"/>
      <c r="B280" s="166"/>
    </row>
    <row r="281" spans="1:2">
      <c r="A281" s="165"/>
      <c r="B281" s="166"/>
    </row>
    <row r="282" spans="1:2">
      <c r="A282" s="165"/>
      <c r="B282" s="166"/>
    </row>
    <row r="283" spans="1:2">
      <c r="A283" s="165"/>
      <c r="B283" s="166"/>
    </row>
    <row r="284" spans="1:2">
      <c r="A284" s="165"/>
      <c r="B284" s="166"/>
    </row>
    <row r="285" spans="1:2">
      <c r="A285" s="165"/>
      <c r="B285" s="166"/>
    </row>
    <row r="286" spans="1:2">
      <c r="A286" s="165"/>
      <c r="B286" s="166"/>
    </row>
    <row r="287" spans="1:2">
      <c r="A287" s="165"/>
      <c r="B287" s="166"/>
    </row>
    <row r="288" spans="1:2">
      <c r="A288" s="165"/>
      <c r="B288" s="166"/>
    </row>
    <row r="289" spans="1:2">
      <c r="A289" s="165"/>
      <c r="B289" s="166"/>
    </row>
    <row r="290" spans="1:2">
      <c r="A290" s="165"/>
      <c r="B290" s="166"/>
    </row>
    <row r="291" spans="1:2">
      <c r="A291" s="165"/>
      <c r="B291" s="166"/>
    </row>
    <row r="292" spans="1:2">
      <c r="A292" s="165"/>
      <c r="B292" s="166"/>
    </row>
    <row r="293" spans="1:2">
      <c r="A293" s="165"/>
      <c r="B293" s="166"/>
    </row>
    <row r="294" spans="1:2">
      <c r="A294" s="165"/>
      <c r="B294" s="166"/>
    </row>
    <row r="295" spans="1:2">
      <c r="A295" s="165"/>
      <c r="B295" s="166"/>
    </row>
    <row r="296" spans="1:2">
      <c r="A296" s="165"/>
      <c r="B296" s="166"/>
    </row>
    <row r="297" spans="1:2">
      <c r="A297" s="165"/>
      <c r="B297" s="166"/>
    </row>
    <row r="298" spans="1:2">
      <c r="A298" s="165"/>
      <c r="B298" s="166"/>
    </row>
  </sheetData>
  <sheetProtection password="CF7A" sheet="1" objects="1" scenarios="1" formatColumns="0" formatRows="0" autoFilter="0"/>
  <pageMargins left="0.7" right="0.7" top="0.75" bottom="0.75" header="0.3" footer="0.3"/>
  <pageSetup paperSize="9" orientation="portrait" verticalDpi="0" r:id="rId1"/>
</worksheet>
</file>

<file path=xl/worksheets/sheet20.xml><?xml version="1.0" encoding="utf-8"?>
<worksheet xmlns="http://schemas.openxmlformats.org/spreadsheetml/2006/main" xmlns:r="http://schemas.openxmlformats.org/officeDocument/2006/relationships">
  <sheetPr codeName="Лист29"/>
  <dimension ref="A1:K36"/>
  <sheetViews>
    <sheetView workbookViewId="0">
      <selection activeCell="K5" sqref="K5"/>
    </sheetView>
  </sheetViews>
  <sheetFormatPr defaultColWidth="9.109375" defaultRowHeight="7.5" customHeight="1"/>
  <cols>
    <col min="1" max="1" width="9.109375" style="174"/>
    <col min="2" max="2" width="13.109375" style="174" customWidth="1"/>
    <col min="3" max="3" width="9.109375" style="174"/>
    <col min="4" max="4" width="11" style="174" customWidth="1"/>
    <col min="5" max="5" width="11.44140625" style="174" customWidth="1"/>
    <col min="6" max="6" width="11.5546875" style="174" customWidth="1"/>
    <col min="7" max="7" width="9.109375" style="174"/>
    <col min="8" max="8" width="13.109375" style="174" customWidth="1"/>
    <col min="9" max="9" width="14.33203125" style="174" customWidth="1"/>
    <col min="10" max="10" width="12.44140625" style="174" customWidth="1"/>
    <col min="11" max="11" width="12" style="174" customWidth="1"/>
    <col min="12" max="16384" width="9.109375" style="174"/>
  </cols>
  <sheetData>
    <row r="1" spans="1:11" ht="18">
      <c r="A1" s="304">
        <f>'Раздел 1'!D4</f>
        <v>5</v>
      </c>
      <c r="B1" s="349" t="s">
        <v>1456</v>
      </c>
      <c r="C1" s="350"/>
      <c r="D1" s="350"/>
      <c r="E1" s="350"/>
      <c r="F1" s="350"/>
      <c r="G1" s="350"/>
      <c r="H1" s="350"/>
      <c r="I1" s="350"/>
      <c r="J1" s="350"/>
      <c r="K1" s="350"/>
    </row>
    <row r="2" spans="1:11" ht="14.4">
      <c r="B2" s="364" t="s">
        <v>111</v>
      </c>
      <c r="C2" s="364" t="s">
        <v>96</v>
      </c>
      <c r="D2" s="365" t="s">
        <v>1457</v>
      </c>
      <c r="E2" s="365"/>
      <c r="F2" s="365"/>
      <c r="G2" s="365"/>
      <c r="H2" s="365"/>
      <c r="I2" s="365"/>
      <c r="J2" s="365"/>
      <c r="K2" s="365"/>
    </row>
    <row r="3" spans="1:11" ht="43.2">
      <c r="B3" s="364"/>
      <c r="C3" s="364"/>
      <c r="D3" s="182" t="s">
        <v>1416</v>
      </c>
      <c r="E3" s="182" t="s">
        <v>1417</v>
      </c>
      <c r="F3" s="182" t="s">
        <v>1418</v>
      </c>
      <c r="G3" s="182" t="s">
        <v>1419</v>
      </c>
      <c r="H3" s="182" t="s">
        <v>1420</v>
      </c>
      <c r="I3" s="182" t="s">
        <v>1421</v>
      </c>
      <c r="J3" s="182" t="s">
        <v>1422</v>
      </c>
      <c r="K3" s="182" t="s">
        <v>1423</v>
      </c>
    </row>
    <row r="4" spans="1:11" ht="14.4">
      <c r="B4" s="181">
        <v>1</v>
      </c>
      <c r="C4" s="181">
        <v>2</v>
      </c>
      <c r="D4" s="181">
        <v>3</v>
      </c>
      <c r="E4" s="181">
        <v>4</v>
      </c>
      <c r="F4" s="181">
        <v>5</v>
      </c>
      <c r="G4" s="181">
        <v>6</v>
      </c>
      <c r="H4" s="181">
        <v>7</v>
      </c>
      <c r="I4" s="181">
        <v>8</v>
      </c>
      <c r="J4" s="181">
        <v>9</v>
      </c>
      <c r="K4" s="181">
        <v>10</v>
      </c>
    </row>
    <row r="5" spans="1:11" ht="14.4">
      <c r="B5" s="178" t="s">
        <v>1424</v>
      </c>
      <c r="C5" s="179">
        <v>1501</v>
      </c>
      <c r="D5" s="146">
        <v>2</v>
      </c>
      <c r="E5" s="146">
        <v>1</v>
      </c>
      <c r="F5" s="146">
        <v>2</v>
      </c>
      <c r="G5" s="146">
        <v>2</v>
      </c>
      <c r="H5" s="146">
        <v>2</v>
      </c>
      <c r="I5" s="146">
        <v>2</v>
      </c>
      <c r="J5" s="146">
        <v>2</v>
      </c>
      <c r="K5" s="146">
        <v>2</v>
      </c>
    </row>
    <row r="6" spans="1:11" ht="14.4">
      <c r="B6" s="178" t="s">
        <v>1425</v>
      </c>
      <c r="C6" s="179">
        <v>1502</v>
      </c>
      <c r="D6" s="146"/>
      <c r="E6" s="146"/>
      <c r="F6" s="146"/>
      <c r="G6" s="146"/>
      <c r="H6" s="146"/>
      <c r="I6" s="146"/>
      <c r="J6" s="146"/>
      <c r="K6" s="146"/>
    </row>
    <row r="7" spans="1:11" ht="14.4">
      <c r="B7" s="178" t="s">
        <v>1426</v>
      </c>
      <c r="C7" s="179">
        <v>1503</v>
      </c>
      <c r="D7" s="146"/>
      <c r="E7" s="146"/>
      <c r="F7" s="146"/>
      <c r="G7" s="146"/>
      <c r="H7" s="146"/>
      <c r="I7" s="146"/>
      <c r="J7" s="146"/>
      <c r="K7" s="146"/>
    </row>
    <row r="8" spans="1:11" ht="14.4">
      <c r="B8" s="178" t="s">
        <v>1427</v>
      </c>
      <c r="C8" s="179">
        <v>1504</v>
      </c>
      <c r="D8" s="146"/>
      <c r="E8" s="146"/>
      <c r="F8" s="146"/>
      <c r="G8" s="146"/>
      <c r="H8" s="146"/>
      <c r="I8" s="146"/>
      <c r="J8" s="146"/>
      <c r="K8" s="146"/>
    </row>
    <row r="9" spans="1:11" ht="14.4">
      <c r="B9" s="178" t="s">
        <v>1428</v>
      </c>
      <c r="C9" s="179">
        <v>1505</v>
      </c>
      <c r="D9" s="146"/>
      <c r="E9" s="146"/>
      <c r="F9" s="146"/>
      <c r="G9" s="146"/>
      <c r="H9" s="146"/>
      <c r="I9" s="146"/>
      <c r="J9" s="146"/>
      <c r="K9" s="146"/>
    </row>
    <row r="10" spans="1:11" ht="14.4">
      <c r="B10" s="178" t="s">
        <v>1429</v>
      </c>
      <c r="C10" s="179">
        <v>1506</v>
      </c>
      <c r="D10" s="146"/>
      <c r="E10" s="146"/>
      <c r="F10" s="146"/>
      <c r="G10" s="146"/>
      <c r="H10" s="146"/>
      <c r="I10" s="146"/>
      <c r="J10" s="146"/>
      <c r="K10" s="146"/>
    </row>
    <row r="11" spans="1:11" ht="14.4">
      <c r="B11" s="178" t="s">
        <v>1430</v>
      </c>
      <c r="C11" s="179">
        <v>1507</v>
      </c>
      <c r="D11" s="146"/>
      <c r="E11" s="146"/>
      <c r="F11" s="146"/>
      <c r="G11" s="146"/>
      <c r="H11" s="146"/>
      <c r="I11" s="146"/>
      <c r="J11" s="146"/>
      <c r="K11" s="146"/>
    </row>
    <row r="12" spans="1:11" ht="14.4">
      <c r="B12" s="178" t="s">
        <v>1431</v>
      </c>
      <c r="C12" s="179">
        <v>1508</v>
      </c>
      <c r="D12" s="146"/>
      <c r="E12" s="146"/>
      <c r="F12" s="146"/>
      <c r="G12" s="146"/>
      <c r="H12" s="146"/>
      <c r="I12" s="146"/>
      <c r="J12" s="146"/>
      <c r="K12" s="146"/>
    </row>
    <row r="13" spans="1:11" ht="14.4">
      <c r="B13" s="178" t="s">
        <v>1432</v>
      </c>
      <c r="C13" s="179">
        <v>1509</v>
      </c>
      <c r="D13" s="146"/>
      <c r="E13" s="146"/>
      <c r="F13" s="146"/>
      <c r="G13" s="146"/>
      <c r="H13" s="146"/>
      <c r="I13" s="146"/>
      <c r="J13" s="146"/>
      <c r="K13" s="146"/>
    </row>
    <row r="14" spans="1:11" ht="14.4">
      <c r="B14" s="178" t="s">
        <v>1433</v>
      </c>
      <c r="C14" s="179">
        <v>1510</v>
      </c>
      <c r="D14" s="146"/>
      <c r="E14" s="146"/>
      <c r="F14" s="146"/>
      <c r="G14" s="146"/>
      <c r="H14" s="146"/>
      <c r="I14" s="146"/>
      <c r="J14" s="146"/>
      <c r="K14" s="146"/>
    </row>
    <row r="15" spans="1:11" ht="14.4">
      <c r="B15" s="178" t="s">
        <v>1434</v>
      </c>
      <c r="C15" s="179">
        <v>1511</v>
      </c>
      <c r="D15" s="146"/>
      <c r="E15" s="146"/>
      <c r="F15" s="146"/>
      <c r="G15" s="146"/>
      <c r="H15" s="146"/>
      <c r="I15" s="146"/>
      <c r="J15" s="146"/>
      <c r="K15" s="146"/>
    </row>
    <row r="16" spans="1:11" ht="14.4">
      <c r="B16" s="178" t="s">
        <v>1435</v>
      </c>
      <c r="C16" s="179">
        <v>1512</v>
      </c>
      <c r="D16" s="146"/>
      <c r="E16" s="146"/>
      <c r="F16" s="146"/>
      <c r="G16" s="146"/>
      <c r="H16" s="146"/>
      <c r="I16" s="146"/>
      <c r="J16" s="146"/>
      <c r="K16" s="146"/>
    </row>
    <row r="17" spans="2:11" ht="14.4">
      <c r="B17" s="178" t="s">
        <v>1436</v>
      </c>
      <c r="C17" s="179">
        <v>1513</v>
      </c>
      <c r="D17" s="146"/>
      <c r="E17" s="146"/>
      <c r="F17" s="146"/>
      <c r="G17" s="146"/>
      <c r="H17" s="146"/>
      <c r="I17" s="146"/>
      <c r="J17" s="146"/>
      <c r="K17" s="146"/>
    </row>
    <row r="18" spans="2:11" ht="14.4">
      <c r="B18" s="178" t="s">
        <v>1437</v>
      </c>
      <c r="C18" s="179">
        <v>1514</v>
      </c>
      <c r="D18" s="146"/>
      <c r="E18" s="146"/>
      <c r="F18" s="146"/>
      <c r="G18" s="146"/>
      <c r="H18" s="146"/>
      <c r="I18" s="146"/>
      <c r="J18" s="146"/>
      <c r="K18" s="146"/>
    </row>
    <row r="19" spans="2:11" ht="14.4">
      <c r="B19" s="178" t="s">
        <v>1438</v>
      </c>
      <c r="C19" s="179">
        <v>1515</v>
      </c>
      <c r="D19" s="146"/>
      <c r="E19" s="146"/>
      <c r="F19" s="146"/>
      <c r="G19" s="146"/>
      <c r="H19" s="146"/>
      <c r="I19" s="146"/>
      <c r="J19" s="146"/>
      <c r="K19" s="146"/>
    </row>
    <row r="20" spans="2:11" ht="14.4">
      <c r="B20" s="178" t="s">
        <v>1439</v>
      </c>
      <c r="C20" s="179">
        <v>1516</v>
      </c>
      <c r="D20" s="146"/>
      <c r="E20" s="146"/>
      <c r="F20" s="146"/>
      <c r="G20" s="146"/>
      <c r="H20" s="146"/>
      <c r="I20" s="146"/>
      <c r="J20" s="146"/>
      <c r="K20" s="146"/>
    </row>
    <row r="21" spans="2:11" ht="14.4">
      <c r="B21" s="178" t="s">
        <v>1440</v>
      </c>
      <c r="C21" s="179">
        <v>1517</v>
      </c>
      <c r="D21" s="146"/>
      <c r="E21" s="146"/>
      <c r="F21" s="146"/>
      <c r="G21" s="146"/>
      <c r="H21" s="146"/>
      <c r="I21" s="146"/>
      <c r="J21" s="146"/>
      <c r="K21" s="146"/>
    </row>
    <row r="22" spans="2:11" ht="14.4">
      <c r="B22" s="178" t="s">
        <v>1441</v>
      </c>
      <c r="C22" s="179">
        <v>1518</v>
      </c>
      <c r="D22" s="146"/>
      <c r="E22" s="146"/>
      <c r="F22" s="146"/>
      <c r="G22" s="146"/>
      <c r="H22" s="146"/>
      <c r="I22" s="146"/>
      <c r="J22" s="146"/>
      <c r="K22" s="146"/>
    </row>
    <row r="23" spans="2:11" ht="14.4">
      <c r="B23" s="178" t="s">
        <v>1442</v>
      </c>
      <c r="C23" s="179">
        <v>1519</v>
      </c>
      <c r="D23" s="146"/>
      <c r="E23" s="146"/>
      <c r="F23" s="146"/>
      <c r="G23" s="146"/>
      <c r="H23" s="146"/>
      <c r="I23" s="146"/>
      <c r="J23" s="146"/>
      <c r="K23" s="146"/>
    </row>
    <row r="24" spans="2:11" ht="14.4">
      <c r="B24" s="178" t="s">
        <v>1443</v>
      </c>
      <c r="C24" s="179">
        <v>1520</v>
      </c>
      <c r="D24" s="146"/>
      <c r="E24" s="146"/>
      <c r="F24" s="146"/>
      <c r="G24" s="146"/>
      <c r="H24" s="146"/>
      <c r="I24" s="146"/>
      <c r="J24" s="146"/>
      <c r="K24" s="146"/>
    </row>
    <row r="25" spans="2:11" ht="14.4">
      <c r="B25" s="178" t="s">
        <v>1444</v>
      </c>
      <c r="C25" s="179">
        <v>1521</v>
      </c>
      <c r="D25" s="146"/>
      <c r="E25" s="146"/>
      <c r="F25" s="146"/>
      <c r="G25" s="146"/>
      <c r="H25" s="146"/>
      <c r="I25" s="146"/>
      <c r="J25" s="146"/>
      <c r="K25" s="146"/>
    </row>
    <row r="26" spans="2:11" ht="14.4">
      <c r="B26" s="178" t="s">
        <v>1445</v>
      </c>
      <c r="C26" s="179">
        <v>1522</v>
      </c>
      <c r="D26" s="146"/>
      <c r="E26" s="146"/>
      <c r="F26" s="146"/>
      <c r="G26" s="146"/>
      <c r="H26" s="146"/>
      <c r="I26" s="146"/>
      <c r="J26" s="146"/>
      <c r="K26" s="146"/>
    </row>
    <row r="27" spans="2:11" ht="14.4">
      <c r="B27" s="178" t="s">
        <v>1446</v>
      </c>
      <c r="C27" s="179">
        <v>1523</v>
      </c>
      <c r="D27" s="146"/>
      <c r="E27" s="146"/>
      <c r="F27" s="146"/>
      <c r="G27" s="146"/>
      <c r="H27" s="146"/>
      <c r="I27" s="146"/>
      <c r="J27" s="146"/>
      <c r="K27" s="146"/>
    </row>
    <row r="28" spans="2:11" ht="14.4">
      <c r="B28" s="178" t="s">
        <v>1447</v>
      </c>
      <c r="C28" s="179">
        <v>1524</v>
      </c>
      <c r="D28" s="146"/>
      <c r="E28" s="146"/>
      <c r="F28" s="146"/>
      <c r="G28" s="146"/>
      <c r="H28" s="146"/>
      <c r="I28" s="146"/>
      <c r="J28" s="146"/>
      <c r="K28" s="146"/>
    </row>
    <row r="29" spans="2:11" ht="14.4">
      <c r="B29" s="178" t="s">
        <v>1448</v>
      </c>
      <c r="C29" s="179">
        <v>1525</v>
      </c>
      <c r="D29" s="146"/>
      <c r="E29" s="146"/>
      <c r="F29" s="146"/>
      <c r="G29" s="146"/>
      <c r="H29" s="146"/>
      <c r="I29" s="146"/>
      <c r="J29" s="146"/>
      <c r="K29" s="146"/>
    </row>
    <row r="30" spans="2:11" ht="14.4">
      <c r="B30" s="178" t="s">
        <v>1449</v>
      </c>
      <c r="C30" s="179">
        <v>1526</v>
      </c>
      <c r="D30" s="146"/>
      <c r="E30" s="146"/>
      <c r="F30" s="146"/>
      <c r="G30" s="146"/>
      <c r="H30" s="146"/>
      <c r="I30" s="146"/>
      <c r="J30" s="146"/>
      <c r="K30" s="146"/>
    </row>
    <row r="31" spans="2:11" ht="14.4">
      <c r="B31" s="178" t="s">
        <v>1450</v>
      </c>
      <c r="C31" s="179">
        <v>1527</v>
      </c>
      <c r="D31" s="146"/>
      <c r="E31" s="146"/>
      <c r="F31" s="146"/>
      <c r="G31" s="146"/>
      <c r="H31" s="146"/>
      <c r="I31" s="146"/>
      <c r="J31" s="146"/>
      <c r="K31" s="146"/>
    </row>
    <row r="32" spans="2:11" ht="14.4">
      <c r="B32" s="178" t="s">
        <v>1451</v>
      </c>
      <c r="C32" s="179">
        <v>1528</v>
      </c>
      <c r="D32" s="146"/>
      <c r="E32" s="146"/>
      <c r="F32" s="146"/>
      <c r="G32" s="146"/>
      <c r="H32" s="146"/>
      <c r="I32" s="146"/>
      <c r="J32" s="146"/>
      <c r="K32" s="146"/>
    </row>
    <row r="33" spans="2:11" ht="14.4">
      <c r="B33" s="178" t="s">
        <v>1452</v>
      </c>
      <c r="C33" s="179">
        <v>1529</v>
      </c>
      <c r="D33" s="146"/>
      <c r="E33" s="146"/>
      <c r="F33" s="146"/>
      <c r="G33" s="146"/>
      <c r="H33" s="146"/>
      <c r="I33" s="146"/>
      <c r="J33" s="146"/>
      <c r="K33" s="146"/>
    </row>
    <row r="34" spans="2:11" ht="14.4">
      <c r="B34" s="178" t="s">
        <v>1453</v>
      </c>
      <c r="C34" s="179">
        <v>1530</v>
      </c>
      <c r="D34" s="146"/>
      <c r="E34" s="146"/>
      <c r="F34" s="146"/>
      <c r="G34" s="146"/>
      <c r="H34" s="146"/>
      <c r="I34" s="146"/>
      <c r="J34" s="146"/>
      <c r="K34" s="146"/>
    </row>
    <row r="35" spans="2:11" ht="14.4">
      <c r="B35" s="173"/>
      <c r="C35" s="173"/>
      <c r="D35" s="173"/>
      <c r="E35" s="173"/>
      <c r="F35" s="173"/>
      <c r="G35" s="173"/>
      <c r="H35" s="173"/>
      <c r="I35" s="173"/>
      <c r="J35" s="173"/>
      <c r="K35" s="173"/>
    </row>
    <row r="36" spans="2:11" ht="17.399999999999999">
      <c r="B36" s="307" t="s">
        <v>4097</v>
      </c>
      <c r="C36" s="173"/>
      <c r="D36" s="173"/>
      <c r="E36" s="173"/>
      <c r="F36" s="173"/>
      <c r="G36" s="173"/>
      <c r="H36" s="173"/>
      <c r="I36" s="173"/>
      <c r="J36" s="173"/>
      <c r="K36" s="173"/>
    </row>
  </sheetData>
  <sheetProtection password="CF7A" sheet="1" objects="1" scenarios="1" formatColumns="0" formatRows="0" autoFilter="0"/>
  <mergeCells count="4">
    <mergeCell ref="B1:K1"/>
    <mergeCell ref="B2:B3"/>
    <mergeCell ref="C2:C3"/>
    <mergeCell ref="D2:K2"/>
  </mergeCells>
  <conditionalFormatting sqref="B36">
    <cfRule type="expression" dxfId="46" priority="1" stopIfTrue="1">
      <formula>AND($A$1&lt;&gt;5,$A$1&lt;&gt;"")</formula>
    </cfRule>
  </conditionalFormatting>
  <dataValidations count="2">
    <dataValidation type="list" allowBlank="1" showInputMessage="1" showErrorMessage="1" errorTitle="Ошибка ввода" error="Выберите значение из списка" prompt="1 - да_x000a_2 - нет" sqref="D34:K34">
      <formula1>"0,1"</formula1>
    </dataValidation>
    <dataValidation type="list" allowBlank="1" showInputMessage="1" showErrorMessage="1" errorTitle="Ошибка ввода" error="Выберите значение из списка" prompt="1 - да_x000a_2 - нет" sqref="D5:K33">
      <formula1>"1,2"</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Лист13">
    <pageSetUpPr fitToPage="1"/>
  </sheetPr>
  <dimension ref="A1:D28"/>
  <sheetViews>
    <sheetView topLeftCell="A2" zoomScaleNormal="100" workbookViewId="0">
      <selection activeCell="H27" sqref="H27"/>
    </sheetView>
  </sheetViews>
  <sheetFormatPr defaultRowHeight="13.2"/>
  <cols>
    <col min="2" max="2" width="52.6640625" customWidth="1"/>
    <col min="3" max="3" width="9.88671875" bestFit="1" customWidth="1"/>
    <col min="4" max="4" width="20.109375" customWidth="1"/>
  </cols>
  <sheetData>
    <row r="1" spans="1:4" ht="96" customHeight="1">
      <c r="A1" s="305">
        <f>'Раздел 1'!D4</f>
        <v>5</v>
      </c>
      <c r="B1" s="346" t="s">
        <v>1311</v>
      </c>
      <c r="C1" s="347"/>
      <c r="D1" s="347"/>
    </row>
    <row r="2" spans="1:4" ht="60" customHeight="1">
      <c r="B2" s="21" t="s">
        <v>16</v>
      </c>
      <c r="C2" s="21" t="s">
        <v>17</v>
      </c>
      <c r="D2" s="21" t="s">
        <v>1312</v>
      </c>
    </row>
    <row r="3" spans="1:4" ht="14.4">
      <c r="B3" s="21">
        <v>1</v>
      </c>
      <c r="C3" s="21">
        <v>2</v>
      </c>
      <c r="D3" s="21" t="s">
        <v>12</v>
      </c>
    </row>
    <row r="4" spans="1:4" ht="14.4">
      <c r="B4" s="90" t="s">
        <v>1313</v>
      </c>
      <c r="C4" s="150">
        <v>1601</v>
      </c>
      <c r="D4" s="140">
        <v>1</v>
      </c>
    </row>
    <row r="5" spans="1:4" ht="14.4">
      <c r="B5" s="90" t="s">
        <v>1314</v>
      </c>
      <c r="C5" s="150">
        <v>1602</v>
      </c>
      <c r="D5" s="140">
        <v>1</v>
      </c>
    </row>
    <row r="6" spans="1:4" ht="14.4">
      <c r="B6" s="90" t="s">
        <v>1315</v>
      </c>
      <c r="C6" s="150">
        <v>1603</v>
      </c>
      <c r="D6" s="140">
        <v>1</v>
      </c>
    </row>
    <row r="7" spans="1:4" ht="14.4">
      <c r="B7" s="90" t="s">
        <v>1316</v>
      </c>
      <c r="C7" s="150">
        <v>1604</v>
      </c>
      <c r="D7" s="140">
        <v>2</v>
      </c>
    </row>
    <row r="8" spans="1:4" ht="14.4">
      <c r="B8" s="90" t="s">
        <v>1317</v>
      </c>
      <c r="C8" s="150">
        <v>1605</v>
      </c>
      <c r="D8" s="140">
        <v>1</v>
      </c>
    </row>
    <row r="9" spans="1:4" ht="14.4">
      <c r="B9" s="90" t="s">
        <v>1318</v>
      </c>
      <c r="C9" s="150">
        <v>1606</v>
      </c>
      <c r="D9" s="140">
        <v>1</v>
      </c>
    </row>
    <row r="10" spans="1:4" ht="14.4">
      <c r="B10" s="90" t="s">
        <v>1319</v>
      </c>
      <c r="C10" s="150">
        <v>1607</v>
      </c>
      <c r="D10" s="140">
        <v>2</v>
      </c>
    </row>
    <row r="11" spans="1:4" ht="14.4">
      <c r="B11" s="90" t="s">
        <v>1320</v>
      </c>
      <c r="C11" s="150">
        <v>1608</v>
      </c>
      <c r="D11" s="140">
        <v>1</v>
      </c>
    </row>
    <row r="12" spans="1:4" ht="14.4">
      <c r="B12" s="90" t="s">
        <v>1321</v>
      </c>
      <c r="C12" s="150">
        <v>1609</v>
      </c>
      <c r="D12" s="140">
        <v>1</v>
      </c>
    </row>
    <row r="13" spans="1:4" ht="14.4">
      <c r="B13" s="90" t="s">
        <v>1322</v>
      </c>
      <c r="C13" s="150">
        <v>1610</v>
      </c>
      <c r="D13" s="140">
        <v>2</v>
      </c>
    </row>
    <row r="14" spans="1:4" ht="14.4">
      <c r="B14" s="90" t="s">
        <v>1323</v>
      </c>
      <c r="C14" s="150">
        <v>1611</v>
      </c>
      <c r="D14" s="140">
        <v>1</v>
      </c>
    </row>
    <row r="15" spans="1:4" ht="14.4">
      <c r="B15" s="90" t="s">
        <v>1324</v>
      </c>
      <c r="C15" s="150">
        <v>1612</v>
      </c>
      <c r="D15" s="140">
        <v>2</v>
      </c>
    </row>
    <row r="16" spans="1:4" ht="14.4">
      <c r="B16" s="90" t="s">
        <v>1325</v>
      </c>
      <c r="C16" s="150">
        <v>1613</v>
      </c>
      <c r="D16" s="140">
        <v>2</v>
      </c>
    </row>
    <row r="17" spans="2:4" ht="14.4">
      <c r="B17" s="90" t="s">
        <v>1326</v>
      </c>
      <c r="C17" s="150">
        <v>1614</v>
      </c>
      <c r="D17" s="140">
        <v>1</v>
      </c>
    </row>
    <row r="18" spans="2:4" ht="14.4">
      <c r="B18" s="90" t="s">
        <v>1327</v>
      </c>
      <c r="C18" s="150">
        <v>1615</v>
      </c>
      <c r="D18" s="140">
        <v>2</v>
      </c>
    </row>
    <row r="19" spans="2:4" ht="14.4">
      <c r="B19" s="90" t="s">
        <v>1328</v>
      </c>
      <c r="C19" s="150">
        <v>1616</v>
      </c>
      <c r="D19" s="140">
        <v>1</v>
      </c>
    </row>
    <row r="20" spans="2:4" ht="14.4">
      <c r="B20" s="90" t="s">
        <v>1329</v>
      </c>
      <c r="C20" s="150">
        <v>1617</v>
      </c>
      <c r="D20" s="140">
        <v>1</v>
      </c>
    </row>
    <row r="21" spans="2:4" ht="14.4">
      <c r="B21" s="90" t="s">
        <v>1330</v>
      </c>
      <c r="C21" s="150">
        <v>1618</v>
      </c>
      <c r="D21" s="140">
        <v>1</v>
      </c>
    </row>
    <row r="22" spans="2:4" ht="14.4">
      <c r="B22" s="90" t="s">
        <v>1331</v>
      </c>
      <c r="C22" s="150">
        <v>1619</v>
      </c>
      <c r="D22" s="140">
        <v>2</v>
      </c>
    </row>
    <row r="23" spans="2:4" ht="14.4">
      <c r="B23" s="90" t="s">
        <v>1332</v>
      </c>
      <c r="C23" s="150">
        <v>1620</v>
      </c>
      <c r="D23" s="140">
        <v>2</v>
      </c>
    </row>
    <row r="24" spans="2:4" ht="14.4">
      <c r="B24" s="90" t="s">
        <v>1333</v>
      </c>
      <c r="C24" s="150">
        <v>1621</v>
      </c>
      <c r="D24" s="140">
        <v>2</v>
      </c>
    </row>
    <row r="26" spans="2:4" ht="17.399999999999999">
      <c r="B26" s="307" t="s">
        <v>4097</v>
      </c>
    </row>
    <row r="27" spans="2:4" ht="15.6">
      <c r="B27" s="103"/>
    </row>
    <row r="28" spans="2:4" ht="15.6">
      <c r="B28" s="103"/>
    </row>
  </sheetData>
  <sheetProtection password="CF7A" sheet="1" objects="1" scenarios="1" formatColumns="0" formatRows="0" autoFilter="0"/>
  <mergeCells count="1">
    <mergeCell ref="B1:D1"/>
  </mergeCells>
  <phoneticPr fontId="0" type="noConversion"/>
  <conditionalFormatting sqref="B26">
    <cfRule type="expression" dxfId="45" priority="1" stopIfTrue="1">
      <formula>AND($A$1&lt;&gt;5,$A$1&lt;&gt;"")</formula>
    </cfRule>
  </conditionalFormatting>
  <conditionalFormatting sqref="B27">
    <cfRule type="expression" dxfId="44" priority="346" stopIfTrue="1">
      <formula>'Раздел 16'!#REF!&lt;&gt;'Раздел 16'!#REF!</formula>
    </cfRule>
  </conditionalFormatting>
  <conditionalFormatting sqref="B28">
    <cfRule type="expression" dxfId="43" priority="347" stopIfTrue="1">
      <formula>'Раздел 16'!#REF!&lt;&gt;'Раздел 16'!#REF!</formula>
    </cfRule>
  </conditionalFormatting>
  <dataValidations count="1">
    <dataValidation type="list" operator="greaterThanOrEqual" allowBlank="1" showInputMessage="1" showErrorMessage="1" error="Возможен ввод только целых чисел." prompt="1- да_x000a_2 - нет" sqref="D4:D24">
      <formula1>"1,2"</formula1>
    </dataValidation>
  </dataValidations>
  <pageMargins left="0.51181102362204722" right="0.51181102362204722" top="0.59055118110236227" bottom="0.39370078740157483" header="0" footer="0"/>
  <pageSetup paperSize="9" scale="95" fitToHeight="0" orientation="landscape" useFirstPageNumber="1" horizontalDpi="300" verticalDpi="300" r:id="rId1"/>
  <headerFooter alignWithMargins="0"/>
</worksheet>
</file>

<file path=xl/worksheets/sheet22.xml><?xml version="1.0" encoding="utf-8"?>
<worksheet xmlns="http://schemas.openxmlformats.org/spreadsheetml/2006/main" xmlns:r="http://schemas.openxmlformats.org/officeDocument/2006/relationships">
  <sheetPr codeName="Лист37">
    <pageSetUpPr fitToPage="1"/>
  </sheetPr>
  <dimension ref="A1:J10"/>
  <sheetViews>
    <sheetView zoomScaleNormal="100" workbookViewId="0">
      <selection activeCell="G11" sqref="G11"/>
    </sheetView>
  </sheetViews>
  <sheetFormatPr defaultRowHeight="13.2"/>
  <cols>
    <col min="2" max="2" width="43.88671875" customWidth="1"/>
    <col min="3" max="3" width="7.5546875" customWidth="1"/>
    <col min="4" max="5" width="15.33203125" customWidth="1"/>
    <col min="6" max="6" width="14.5546875" customWidth="1"/>
    <col min="7" max="7" width="13.44140625" customWidth="1"/>
    <col min="8" max="8" width="14.5546875" customWidth="1"/>
    <col min="9" max="9" width="13.44140625" customWidth="1"/>
    <col min="10" max="10" width="13.44140625" hidden="1" customWidth="1"/>
  </cols>
  <sheetData>
    <row r="1" spans="1:10" ht="51" customHeight="1">
      <c r="A1" s="305">
        <f>'Раздел 1'!D4</f>
        <v>5</v>
      </c>
      <c r="B1" s="337" t="s">
        <v>1338</v>
      </c>
      <c r="C1" s="338"/>
      <c r="D1" s="339"/>
      <c r="E1" s="339"/>
      <c r="F1" s="339"/>
      <c r="G1" s="339"/>
      <c r="H1" s="339"/>
      <c r="I1" s="366"/>
      <c r="J1" s="13"/>
    </row>
    <row r="2" spans="1:10" ht="15" customHeight="1">
      <c r="B2" s="342" t="s">
        <v>108</v>
      </c>
      <c r="C2" s="342" t="s">
        <v>17</v>
      </c>
      <c r="D2" s="342" t="s">
        <v>1339</v>
      </c>
      <c r="E2" s="342" t="s">
        <v>1340</v>
      </c>
      <c r="F2" s="340" t="s">
        <v>1341</v>
      </c>
      <c r="G2" s="351"/>
      <c r="H2" s="351"/>
      <c r="I2" s="341"/>
      <c r="J2" s="13"/>
    </row>
    <row r="3" spans="1:10" ht="91.5" customHeight="1">
      <c r="B3" s="343"/>
      <c r="C3" s="343"/>
      <c r="D3" s="343"/>
      <c r="E3" s="343"/>
      <c r="F3" s="21" t="s">
        <v>1334</v>
      </c>
      <c r="G3" s="21" t="s">
        <v>1335</v>
      </c>
      <c r="H3" s="21" t="s">
        <v>1336</v>
      </c>
      <c r="I3" s="21" t="s">
        <v>1337</v>
      </c>
      <c r="J3" s="13"/>
    </row>
    <row r="4" spans="1:10" ht="14.4">
      <c r="B4" s="21">
        <v>1</v>
      </c>
      <c r="C4" s="21">
        <v>2</v>
      </c>
      <c r="D4" s="21" t="s">
        <v>12</v>
      </c>
      <c r="E4" s="21">
        <v>4</v>
      </c>
      <c r="F4" s="21">
        <v>5</v>
      </c>
      <c r="G4" s="21">
        <v>6</v>
      </c>
      <c r="H4" s="21">
        <v>7</v>
      </c>
      <c r="I4" s="21">
        <v>8</v>
      </c>
      <c r="J4" s="13"/>
    </row>
    <row r="5" spans="1:10" ht="14.4">
      <c r="B5" s="22" t="s">
        <v>1342</v>
      </c>
      <c r="C5" s="90">
        <v>1701</v>
      </c>
      <c r="D5" s="170">
        <f>SUM(F5:I5)</f>
        <v>1633.5</v>
      </c>
      <c r="E5" s="308"/>
      <c r="F5" s="308"/>
      <c r="G5" s="308">
        <v>1633.5</v>
      </c>
      <c r="H5" s="308"/>
      <c r="I5" s="308"/>
      <c r="J5" s="13"/>
    </row>
    <row r="6" spans="1:10" ht="43.2">
      <c r="B6" s="32" t="s">
        <v>1343</v>
      </c>
      <c r="C6" s="90">
        <v>1702</v>
      </c>
      <c r="D6" s="170">
        <f>SUM(F6:I6)</f>
        <v>931.3</v>
      </c>
      <c r="E6" s="308"/>
      <c r="F6" s="308"/>
      <c r="G6" s="308">
        <v>931.3</v>
      </c>
      <c r="H6" s="308"/>
      <c r="I6" s="308"/>
      <c r="J6" s="13"/>
    </row>
    <row r="7" spans="1:10" ht="14.4">
      <c r="B7" s="22" t="s">
        <v>1344</v>
      </c>
      <c r="C7" s="90">
        <v>1703</v>
      </c>
      <c r="D7" s="170">
        <f>SUM(F7:I7)</f>
        <v>4988.7</v>
      </c>
      <c r="E7" s="309"/>
      <c r="F7" s="308"/>
      <c r="G7" s="308">
        <v>4988.7</v>
      </c>
      <c r="H7" s="308"/>
      <c r="I7" s="308"/>
      <c r="J7" s="13"/>
    </row>
    <row r="8" spans="1:10" ht="28.8">
      <c r="B8" s="32" t="s">
        <v>1345</v>
      </c>
      <c r="C8" s="90">
        <v>1704</v>
      </c>
      <c r="D8" s="170">
        <f>SUM(F8:I8)</f>
        <v>1677.6</v>
      </c>
      <c r="E8" s="309"/>
      <c r="F8" s="308"/>
      <c r="G8" s="308">
        <v>1677.6</v>
      </c>
      <c r="H8" s="308"/>
      <c r="I8" s="308"/>
      <c r="J8" s="13"/>
    </row>
    <row r="10" spans="1:10" ht="17.399999999999999">
      <c r="B10" s="307" t="s">
        <v>4097</v>
      </c>
    </row>
  </sheetData>
  <sheetProtection password="CF7A" sheet="1" objects="1" scenarios="1" formatColumns="0" formatRows="0" autoFilter="0"/>
  <mergeCells count="6">
    <mergeCell ref="E2:E3"/>
    <mergeCell ref="B1:I1"/>
    <mergeCell ref="B2:B3"/>
    <mergeCell ref="C2:C3"/>
    <mergeCell ref="D2:D3"/>
    <mergeCell ref="F2:I2"/>
  </mergeCells>
  <conditionalFormatting sqref="B10">
    <cfRule type="expression" dxfId="42" priority="1" stopIfTrue="1">
      <formula>AND($A$1&lt;&gt;5,$A$1&lt;&gt;"")</formula>
    </cfRule>
  </conditionalFormatting>
  <dataValidations count="1">
    <dataValidation type="custom" allowBlank="1" showInputMessage="1" showErrorMessage="1" error="Показатель заносится с одним десятичным знаком" sqref="E5:I8">
      <formula1>IF(AND(ROUND(E5,1)=E5,E5&gt;=0),TRUE,FALSE)</formula1>
    </dataValidation>
  </dataValidations>
  <pageMargins left="0.51181102362204722" right="0.51181102362204722" top="0.59055118110236227" bottom="0.39370078740157483" header="0" footer="0"/>
  <pageSetup paperSize="9" scale="95" fitToHeight="0" orientation="landscape" useFirstPageNumber="1" horizontalDpi="300" verticalDpi="300" r:id="rId1"/>
  <headerFooter alignWithMargins="0"/>
</worksheet>
</file>

<file path=xl/worksheets/sheet23.xml><?xml version="1.0" encoding="utf-8"?>
<worksheet xmlns="http://schemas.openxmlformats.org/spreadsheetml/2006/main" xmlns:r="http://schemas.openxmlformats.org/officeDocument/2006/relationships">
  <sheetPr codeName="Лист14">
    <pageSetUpPr fitToPage="1"/>
  </sheetPr>
  <dimension ref="A1:E16"/>
  <sheetViews>
    <sheetView zoomScaleNormal="100" workbookViewId="0">
      <selection activeCell="B19" sqref="B19"/>
    </sheetView>
  </sheetViews>
  <sheetFormatPr defaultRowHeight="13.2"/>
  <cols>
    <col min="2" max="2" width="43.88671875" customWidth="1"/>
    <col min="3" max="4" width="11.6640625" customWidth="1"/>
    <col min="5" max="5" width="11.88671875" customWidth="1"/>
  </cols>
  <sheetData>
    <row r="1" spans="1:5" ht="88.5" customHeight="1">
      <c r="A1" s="155">
        <f>'Раздел 1'!D4</f>
        <v>5</v>
      </c>
      <c r="B1" s="335" t="s">
        <v>1346</v>
      </c>
      <c r="C1" s="336"/>
      <c r="D1" s="335"/>
      <c r="E1" s="13"/>
    </row>
    <row r="2" spans="1:5" ht="28.8">
      <c r="B2" s="21" t="s">
        <v>16</v>
      </c>
      <c r="C2" s="21" t="s">
        <v>17</v>
      </c>
      <c r="D2" s="21" t="s">
        <v>1347</v>
      </c>
      <c r="E2" s="13"/>
    </row>
    <row r="3" spans="1:5" ht="14.4">
      <c r="B3" s="21">
        <v>1</v>
      </c>
      <c r="C3" s="21">
        <v>2</v>
      </c>
      <c r="D3" s="21" t="s">
        <v>12</v>
      </c>
      <c r="E3" s="13"/>
    </row>
    <row r="4" spans="1:5" ht="57.6">
      <c r="B4" s="22" t="s">
        <v>1348</v>
      </c>
      <c r="C4" s="150">
        <v>1801</v>
      </c>
      <c r="D4" s="140">
        <v>2</v>
      </c>
      <c r="E4" s="13"/>
    </row>
    <row r="5" spans="1:5" ht="14.4">
      <c r="B5" s="90" t="s">
        <v>1081</v>
      </c>
      <c r="C5" s="150">
        <v>1802</v>
      </c>
      <c r="D5" s="140">
        <v>2</v>
      </c>
      <c r="E5" s="13"/>
    </row>
    <row r="6" spans="1:5" ht="14.4">
      <c r="B6" s="90" t="s">
        <v>1082</v>
      </c>
      <c r="C6" s="150">
        <v>1803</v>
      </c>
      <c r="D6" s="140">
        <v>1</v>
      </c>
      <c r="E6" s="13"/>
    </row>
    <row r="7" spans="1:5" ht="14.4">
      <c r="B7" s="90" t="s">
        <v>1083</v>
      </c>
      <c r="C7" s="150">
        <v>1804</v>
      </c>
      <c r="D7" s="140">
        <v>2</v>
      </c>
      <c r="E7" s="13"/>
    </row>
    <row r="8" spans="1:5" ht="14.4">
      <c r="B8" s="90" t="s">
        <v>1084</v>
      </c>
      <c r="C8" s="150">
        <v>1805</v>
      </c>
      <c r="D8" s="140">
        <v>2</v>
      </c>
      <c r="E8" s="13"/>
    </row>
    <row r="9" spans="1:5" ht="14.4">
      <c r="B9" s="90" t="s">
        <v>1085</v>
      </c>
      <c r="C9" s="150">
        <v>1806</v>
      </c>
      <c r="D9" s="140">
        <v>2</v>
      </c>
      <c r="E9" s="13"/>
    </row>
    <row r="10" spans="1:5" ht="28.8">
      <c r="B10" s="90" t="s">
        <v>1086</v>
      </c>
      <c r="C10" s="150">
        <v>1807</v>
      </c>
      <c r="D10" s="140">
        <v>1</v>
      </c>
      <c r="E10" s="13"/>
    </row>
    <row r="11" spans="1:5" ht="14.4">
      <c r="B11" s="90" t="s">
        <v>1349</v>
      </c>
      <c r="C11" s="150">
        <v>1808</v>
      </c>
      <c r="D11" s="140">
        <v>1</v>
      </c>
      <c r="E11" s="13"/>
    </row>
    <row r="12" spans="1:5" ht="14.4">
      <c r="B12" s="90" t="s">
        <v>1087</v>
      </c>
      <c r="C12" s="150">
        <v>1809</v>
      </c>
      <c r="D12" s="140">
        <v>1</v>
      </c>
      <c r="E12" s="13"/>
    </row>
    <row r="13" spans="1:5" ht="14.4">
      <c r="B13" s="90" t="s">
        <v>1088</v>
      </c>
      <c r="C13" s="150">
        <v>1810</v>
      </c>
      <c r="D13" s="140">
        <v>2</v>
      </c>
      <c r="E13" s="13"/>
    </row>
    <row r="14" spans="1:5" ht="14.4">
      <c r="B14" s="90" t="s">
        <v>1089</v>
      </c>
      <c r="C14" s="150">
        <v>1811</v>
      </c>
      <c r="D14" s="140">
        <v>2</v>
      </c>
      <c r="E14" s="13"/>
    </row>
    <row r="16" spans="1:5" ht="17.399999999999999">
      <c r="B16" s="307" t="s">
        <v>4097</v>
      </c>
    </row>
  </sheetData>
  <sheetProtection password="CF7A" sheet="1" objects="1" scenarios="1" formatColumns="0" formatRows="0" autoFilter="0"/>
  <mergeCells count="1">
    <mergeCell ref="B1:D1"/>
  </mergeCells>
  <phoneticPr fontId="0" type="noConversion"/>
  <conditionalFormatting sqref="B16">
    <cfRule type="expression" dxfId="41" priority="1" stopIfTrue="1">
      <formula>AND($A$1&lt;&gt;5,$A$1&lt;&gt;"")</formula>
    </cfRule>
  </conditionalFormatting>
  <dataValidations count="1">
    <dataValidation type="list" operator="greaterThanOrEqual" allowBlank="1" showInputMessage="1" showErrorMessage="1" error="Возможен ввод только целых чисел." prompt="1 - да_x000a_2 - нет" sqref="D4:D14">
      <formula1>"1,2"</formula1>
    </dataValidation>
  </dataValidations>
  <pageMargins left="0.51181102362204722" right="0.51181102362204722" top="0.59055118110236227" bottom="0.39370078740157483" header="0" footer="0"/>
  <pageSetup paperSize="9" scale="95" fitToHeight="0" orientation="landscape" useFirstPageNumber="1" horizontalDpi="300" verticalDpi="300" r:id="rId1"/>
  <headerFooter alignWithMargins="0"/>
</worksheet>
</file>

<file path=xl/worksheets/sheet24.xml><?xml version="1.0" encoding="utf-8"?>
<worksheet xmlns="http://schemas.openxmlformats.org/spreadsheetml/2006/main" xmlns:r="http://schemas.openxmlformats.org/officeDocument/2006/relationships">
  <sheetPr codeName="Лист33">
    <pageSetUpPr fitToPage="1"/>
  </sheetPr>
  <dimension ref="A1:E13"/>
  <sheetViews>
    <sheetView zoomScaleNormal="100" workbookViewId="0">
      <selection activeCell="F9" sqref="F9"/>
    </sheetView>
  </sheetViews>
  <sheetFormatPr defaultRowHeight="13.2"/>
  <cols>
    <col min="2" max="2" width="43.88671875" customWidth="1"/>
    <col min="3" max="3" width="11.6640625" customWidth="1"/>
    <col min="4" max="4" width="18.33203125" customWidth="1"/>
    <col min="5" max="5" width="10.33203125" customWidth="1"/>
  </cols>
  <sheetData>
    <row r="1" spans="1:5" ht="102.75" customHeight="1">
      <c r="A1" s="155">
        <f>'Раздел 1'!D4</f>
        <v>5</v>
      </c>
      <c r="B1" s="335" t="s">
        <v>1350</v>
      </c>
      <c r="C1" s="336"/>
      <c r="D1" s="335"/>
      <c r="E1" s="13"/>
    </row>
    <row r="2" spans="1:5" ht="18.75" customHeight="1">
      <c r="B2" s="21" t="s">
        <v>95</v>
      </c>
      <c r="C2" s="21" t="s">
        <v>17</v>
      </c>
      <c r="D2" s="21" t="s">
        <v>1347</v>
      </c>
      <c r="E2" s="13"/>
    </row>
    <row r="3" spans="1:5" ht="14.4">
      <c r="B3" s="21">
        <v>1</v>
      </c>
      <c r="C3" s="21">
        <v>2</v>
      </c>
      <c r="D3" s="21" t="s">
        <v>12</v>
      </c>
      <c r="E3" s="13"/>
    </row>
    <row r="4" spans="1:5" ht="28.8">
      <c r="B4" s="22" t="s">
        <v>1351</v>
      </c>
      <c r="C4" s="150">
        <v>1901</v>
      </c>
      <c r="D4" s="140">
        <v>2</v>
      </c>
      <c r="E4" s="13"/>
    </row>
    <row r="5" spans="1:5" ht="14.4">
      <c r="B5" s="90" t="s">
        <v>1090</v>
      </c>
      <c r="C5" s="150">
        <v>1902</v>
      </c>
      <c r="D5" s="140">
        <v>2</v>
      </c>
      <c r="E5" s="13"/>
    </row>
    <row r="6" spans="1:5" ht="14.4">
      <c r="B6" s="90" t="s">
        <v>1091</v>
      </c>
      <c r="C6" s="150">
        <v>1903</v>
      </c>
      <c r="D6" s="140">
        <v>2</v>
      </c>
      <c r="E6" s="13"/>
    </row>
    <row r="7" spans="1:5" ht="14.4">
      <c r="B7" s="90" t="s">
        <v>1092</v>
      </c>
      <c r="C7" s="150">
        <v>1904</v>
      </c>
      <c r="D7" s="140">
        <v>2</v>
      </c>
      <c r="E7" s="13"/>
    </row>
    <row r="8" spans="1:5" ht="14.4">
      <c r="B8" s="90" t="s">
        <v>1093</v>
      </c>
      <c r="C8" s="150">
        <v>1905</v>
      </c>
      <c r="D8" s="140">
        <v>1</v>
      </c>
      <c r="E8" s="13"/>
    </row>
    <row r="9" spans="1:5" ht="28.8">
      <c r="B9" s="90" t="s">
        <v>1094</v>
      </c>
      <c r="C9" s="150">
        <v>1906</v>
      </c>
      <c r="D9" s="140">
        <v>1</v>
      </c>
      <c r="E9" s="13"/>
    </row>
    <row r="10" spans="1:5" ht="28.8">
      <c r="B10" s="90" t="s">
        <v>1095</v>
      </c>
      <c r="C10" s="150">
        <v>1907</v>
      </c>
      <c r="D10" s="140">
        <v>2</v>
      </c>
      <c r="E10" s="13"/>
    </row>
    <row r="11" spans="1:5" ht="28.8">
      <c r="B11" s="90" t="s">
        <v>1352</v>
      </c>
      <c r="C11" s="150">
        <v>1908</v>
      </c>
      <c r="D11" s="140">
        <v>2</v>
      </c>
      <c r="E11" s="13"/>
    </row>
    <row r="13" spans="1:5" ht="17.399999999999999">
      <c r="B13" s="307" t="s">
        <v>4097</v>
      </c>
    </row>
  </sheetData>
  <sheetProtection password="CF7A" sheet="1" objects="1" scenarios="1" formatColumns="0" formatRows="0" autoFilter="0"/>
  <mergeCells count="1">
    <mergeCell ref="B1:D1"/>
  </mergeCells>
  <conditionalFormatting sqref="B13">
    <cfRule type="expression" dxfId="40" priority="1" stopIfTrue="1">
      <formula>AND($A$1&lt;&gt;5,$A$1&lt;&gt;"")</formula>
    </cfRule>
  </conditionalFormatting>
  <dataValidations count="1">
    <dataValidation type="list" operator="greaterThanOrEqual" allowBlank="1" showInputMessage="1" showErrorMessage="1" error="Возможен ввод только целых чисел." prompt="1 - да_x000a_2 - нет" sqref="D4:D11">
      <formula1>"1,2"</formula1>
    </dataValidation>
  </dataValidations>
  <pageMargins left="0.51181102362204722" right="0.51181102362204722" top="0.59055118110236227" bottom="0.39370078740157483" header="0" footer="0"/>
  <pageSetup paperSize="9" scale="95" fitToHeight="0" orientation="landscape" useFirstPageNumber="1" horizontalDpi="300" verticalDpi="300" r:id="rId1"/>
  <headerFooter alignWithMargins="0"/>
</worksheet>
</file>

<file path=xl/worksheets/sheet25.xml><?xml version="1.0" encoding="utf-8"?>
<worksheet xmlns="http://schemas.openxmlformats.org/spreadsheetml/2006/main" xmlns:r="http://schemas.openxmlformats.org/officeDocument/2006/relationships">
  <sheetPr codeName="Лист15">
    <pageSetUpPr fitToPage="1"/>
  </sheetPr>
  <dimension ref="A1:E17"/>
  <sheetViews>
    <sheetView topLeftCell="A2" zoomScaleNormal="100" workbookViewId="0">
      <selection activeCell="L9" sqref="L9"/>
    </sheetView>
  </sheetViews>
  <sheetFormatPr defaultRowHeight="13.2"/>
  <cols>
    <col min="2" max="2" width="49.88671875" customWidth="1"/>
    <col min="3" max="3" width="11.6640625" customWidth="1"/>
    <col min="4" max="4" width="12.109375" customWidth="1"/>
    <col min="5" max="5" width="17.44140625" customWidth="1"/>
  </cols>
  <sheetData>
    <row r="1" spans="1:5" ht="93.75" customHeight="1">
      <c r="A1" s="155">
        <f>'Раздел 1'!D4</f>
        <v>5</v>
      </c>
      <c r="B1" s="346" t="s">
        <v>1353</v>
      </c>
      <c r="C1" s="347"/>
      <c r="D1" s="347"/>
      <c r="E1" s="347"/>
    </row>
    <row r="2" spans="1:5" ht="57.6">
      <c r="B2" s="21" t="s">
        <v>108</v>
      </c>
      <c r="C2" s="21" t="s">
        <v>17</v>
      </c>
      <c r="D2" s="21" t="s">
        <v>68</v>
      </c>
      <c r="E2" s="21" t="s">
        <v>1096</v>
      </c>
    </row>
    <row r="3" spans="1:5" ht="14.4">
      <c r="B3" s="21">
        <v>1</v>
      </c>
      <c r="C3" s="21">
        <v>2</v>
      </c>
      <c r="D3" s="21" t="s">
        <v>12</v>
      </c>
      <c r="E3" s="21">
        <v>4</v>
      </c>
    </row>
    <row r="4" spans="1:5" ht="14.4">
      <c r="B4" s="22" t="s">
        <v>1354</v>
      </c>
      <c r="C4" s="150">
        <v>2001</v>
      </c>
      <c r="D4" s="140">
        <v>5</v>
      </c>
      <c r="E4" s="140">
        <v>5</v>
      </c>
    </row>
    <row r="5" spans="1:5" ht="43.2">
      <c r="B5" s="32" t="s">
        <v>1097</v>
      </c>
      <c r="C5" s="150">
        <v>2002</v>
      </c>
      <c r="D5" s="140">
        <v>5</v>
      </c>
      <c r="E5" s="140">
        <v>5</v>
      </c>
    </row>
    <row r="6" spans="1:5" ht="14.4">
      <c r="B6" s="32" t="s">
        <v>1098</v>
      </c>
      <c r="C6" s="150">
        <v>2003</v>
      </c>
      <c r="D6" s="140"/>
      <c r="E6" s="140"/>
    </row>
    <row r="7" spans="1:5" ht="14.4">
      <c r="B7" s="32" t="s">
        <v>1099</v>
      </c>
      <c r="C7" s="150">
        <v>2004</v>
      </c>
      <c r="D7" s="140">
        <v>5</v>
      </c>
      <c r="E7" s="140">
        <v>5</v>
      </c>
    </row>
    <row r="8" spans="1:5" ht="14.4">
      <c r="B8" s="22" t="s">
        <v>1100</v>
      </c>
      <c r="C8" s="150">
        <v>2005</v>
      </c>
      <c r="D8" s="140"/>
      <c r="E8" s="151"/>
    </row>
    <row r="9" spans="1:5" ht="14.4">
      <c r="B9" s="22" t="s">
        <v>1101</v>
      </c>
      <c r="C9" s="150">
        <v>2006</v>
      </c>
      <c r="D9" s="140">
        <v>3</v>
      </c>
      <c r="E9" s="151"/>
    </row>
    <row r="10" spans="1:5" ht="14.4">
      <c r="B10" s="22" t="s">
        <v>1102</v>
      </c>
      <c r="C10" s="150">
        <v>2007</v>
      </c>
      <c r="D10" s="140"/>
      <c r="E10" s="151"/>
    </row>
    <row r="11" spans="1:5" ht="14.4">
      <c r="B11" s="22" t="s">
        <v>1103</v>
      </c>
      <c r="C11" s="150">
        <v>2008</v>
      </c>
      <c r="D11" s="140"/>
      <c r="E11" s="151"/>
    </row>
    <row r="12" spans="1:5" ht="43.2">
      <c r="B12" s="22" t="s">
        <v>1104</v>
      </c>
      <c r="C12" s="150">
        <v>2009</v>
      </c>
      <c r="D12" s="140">
        <v>1</v>
      </c>
      <c r="E12" s="151"/>
    </row>
    <row r="13" spans="1:5" ht="30" customHeight="1">
      <c r="B13" s="22" t="s">
        <v>1355</v>
      </c>
      <c r="C13" s="150">
        <v>2010</v>
      </c>
      <c r="D13" s="140">
        <v>1</v>
      </c>
      <c r="E13" s="151"/>
    </row>
    <row r="14" spans="1:5" ht="43.2">
      <c r="B14" s="32" t="s">
        <v>1150</v>
      </c>
      <c r="C14" s="150">
        <v>2011</v>
      </c>
      <c r="D14" s="140">
        <v>1</v>
      </c>
      <c r="E14" s="151"/>
    </row>
    <row r="17" spans="2:2" ht="17.399999999999999">
      <c r="B17" s="307" t="s">
        <v>4097</v>
      </c>
    </row>
  </sheetData>
  <sheetProtection password="CF7A" sheet="1" objects="1" scenarios="1" formatColumns="0" formatRows="0" autoFilter="0"/>
  <mergeCells count="1">
    <mergeCell ref="B1:E1"/>
  </mergeCells>
  <phoneticPr fontId="0" type="noConversion"/>
  <conditionalFormatting sqref="B17">
    <cfRule type="expression" dxfId="39" priority="1" stopIfTrue="1">
      <formula>AND($A$1&lt;&gt;5,$A$1&lt;&gt;"")</formula>
    </cfRule>
  </conditionalFormatting>
  <dataValidations count="3">
    <dataValidation type="list" allowBlank="1" showInputMessage="1" showErrorMessage="1" prompt="1 - да_x000a_2 - нет" sqref="D14">
      <formula1>"1,2"</formula1>
    </dataValidation>
    <dataValidation type="list" allowBlank="1" showInputMessage="1" showErrorMessage="1" prompt="1 - да_x000a_2 - нет" sqref="D13">
      <formula1>"1,2"</formula1>
    </dataValidation>
    <dataValidation type="whole" operator="greaterThanOrEqual" allowBlank="1" showInputMessage="1" showErrorMessage="1" error="Возможен ввод только целых чисел." sqref="D4:D12 E4:E7">
      <formula1>0</formula1>
    </dataValidation>
  </dataValidations>
  <pageMargins left="0.51181102362204722" right="0.51181102362204722" top="0.59055118110236227" bottom="0.39370078740157483" header="0" footer="0"/>
  <pageSetup paperSize="9" scale="95" fitToHeight="0" orientation="landscape" useFirstPageNumber="1" horizontalDpi="300" verticalDpi="300" r:id="rId1"/>
  <headerFooter alignWithMargins="0"/>
</worksheet>
</file>

<file path=xl/worksheets/sheet26.xml><?xml version="1.0" encoding="utf-8"?>
<worksheet xmlns="http://schemas.openxmlformats.org/spreadsheetml/2006/main" xmlns:r="http://schemas.openxmlformats.org/officeDocument/2006/relationships">
  <sheetPr codeName="Лист38">
    <pageSetUpPr fitToPage="1"/>
  </sheetPr>
  <dimension ref="A1:E17"/>
  <sheetViews>
    <sheetView zoomScaleNormal="100" workbookViewId="0">
      <selection activeCell="B1" sqref="B1:E1"/>
    </sheetView>
  </sheetViews>
  <sheetFormatPr defaultRowHeight="13.2"/>
  <cols>
    <col min="2" max="2" width="53.88671875" customWidth="1"/>
    <col min="3" max="3" width="10.109375" customWidth="1"/>
    <col min="4" max="4" width="12.109375" customWidth="1"/>
    <col min="5" max="5" width="17.44140625" customWidth="1"/>
  </cols>
  <sheetData>
    <row r="1" spans="1:5" ht="111" customHeight="1">
      <c r="A1" s="155">
        <f>'Раздел 1'!D4</f>
        <v>5</v>
      </c>
      <c r="B1" s="346" t="s">
        <v>1458</v>
      </c>
      <c r="C1" s="347"/>
      <c r="D1" s="347"/>
      <c r="E1" s="347"/>
    </row>
    <row r="2" spans="1:5" ht="43.2">
      <c r="B2" s="21" t="s">
        <v>108</v>
      </c>
      <c r="C2" s="21" t="s">
        <v>17</v>
      </c>
      <c r="D2" s="21" t="s">
        <v>68</v>
      </c>
      <c r="E2" s="21" t="s">
        <v>1459</v>
      </c>
    </row>
    <row r="3" spans="1:5" ht="14.4">
      <c r="B3" s="21">
        <v>1</v>
      </c>
      <c r="C3" s="21">
        <v>2</v>
      </c>
      <c r="D3" s="21" t="s">
        <v>12</v>
      </c>
      <c r="E3" s="21">
        <v>4</v>
      </c>
    </row>
    <row r="4" spans="1:5" ht="28.8">
      <c r="B4" s="22" t="s">
        <v>1460</v>
      </c>
      <c r="C4" s="150">
        <v>2101</v>
      </c>
      <c r="D4" s="115">
        <f>D5+D9+D10+D11+D12</f>
        <v>0</v>
      </c>
      <c r="E4" s="115">
        <f>E5+E9+E10+E11+E12</f>
        <v>0</v>
      </c>
    </row>
    <row r="5" spans="1:5" ht="43.2">
      <c r="B5" s="32" t="s">
        <v>1471</v>
      </c>
      <c r="C5" s="150">
        <v>2102</v>
      </c>
      <c r="D5" s="115">
        <f>D6+D7+D8</f>
        <v>0</v>
      </c>
      <c r="E5" s="115">
        <f>E6+E7+E8</f>
        <v>0</v>
      </c>
    </row>
    <row r="6" spans="1:5" ht="28.8">
      <c r="B6" s="33" t="s">
        <v>1461</v>
      </c>
      <c r="C6" s="150">
        <v>2103</v>
      </c>
      <c r="D6" s="148"/>
      <c r="E6" s="148"/>
    </row>
    <row r="7" spans="1:5" ht="14.4">
      <c r="B7" s="33" t="s">
        <v>1462</v>
      </c>
      <c r="C7" s="150">
        <v>2104</v>
      </c>
      <c r="D7" s="148"/>
      <c r="E7" s="148"/>
    </row>
    <row r="8" spans="1:5" ht="14.4">
      <c r="B8" s="33" t="s">
        <v>1463</v>
      </c>
      <c r="C8" s="150">
        <v>2105</v>
      </c>
      <c r="D8" s="148"/>
      <c r="E8" s="148"/>
    </row>
    <row r="9" spans="1:5" ht="14.4">
      <c r="B9" s="32" t="s">
        <v>1464</v>
      </c>
      <c r="C9" s="150">
        <v>2106</v>
      </c>
      <c r="D9" s="148"/>
      <c r="E9" s="148"/>
    </row>
    <row r="10" spans="1:5" ht="14.4">
      <c r="B10" s="32" t="s">
        <v>1465</v>
      </c>
      <c r="C10" s="150">
        <v>2107</v>
      </c>
      <c r="D10" s="148"/>
      <c r="E10" s="148"/>
    </row>
    <row r="11" spans="1:5" ht="43.2">
      <c r="B11" s="32" t="s">
        <v>1466</v>
      </c>
      <c r="C11" s="150">
        <v>2108</v>
      </c>
      <c r="D11" s="148"/>
      <c r="E11" s="148"/>
    </row>
    <row r="12" spans="1:5" ht="44.25" customHeight="1">
      <c r="B12" s="32" t="s">
        <v>1467</v>
      </c>
      <c r="C12" s="150">
        <v>2109</v>
      </c>
      <c r="D12" s="148"/>
      <c r="E12" s="148"/>
    </row>
    <row r="13" spans="1:5" ht="30" customHeight="1">
      <c r="B13" s="22" t="s">
        <v>1472</v>
      </c>
      <c r="C13" s="150">
        <v>2110</v>
      </c>
      <c r="D13" s="148"/>
      <c r="E13" s="151"/>
    </row>
    <row r="14" spans="1:5" ht="14.4">
      <c r="B14" s="90" t="s">
        <v>1473</v>
      </c>
      <c r="C14" s="150">
        <v>2111</v>
      </c>
      <c r="D14" s="148"/>
      <c r="E14" s="151"/>
    </row>
    <row r="17" spans="2:2" ht="17.399999999999999">
      <c r="B17" s="307" t="s">
        <v>4097</v>
      </c>
    </row>
  </sheetData>
  <sheetProtection password="CF7A" sheet="1" objects="1" scenarios="1" formatColumns="0" formatRows="0" autoFilter="0"/>
  <mergeCells count="1">
    <mergeCell ref="B1:E1"/>
  </mergeCells>
  <conditionalFormatting sqref="B17">
    <cfRule type="expression" dxfId="38" priority="1" stopIfTrue="1">
      <formula>AND($A$1&lt;&gt;5,$A$1&lt;&gt;"")</formula>
    </cfRule>
  </conditionalFormatting>
  <dataValidations count="3">
    <dataValidation type="whole" operator="greaterThanOrEqual" allowBlank="1" showInputMessage="1" showErrorMessage="1" error="Возможен ввод только целых чисел." sqref="D4:E5">
      <formula1>0</formula1>
    </dataValidation>
    <dataValidation type="custom" allowBlank="1" showInputMessage="1" showErrorMessage="1" error="Показатель заносится с одним десятичным знаком" sqref="E6:E12">
      <formula1>IF(AND(ROUND(E6,1)=E6,E6&gt;=0),TRUE,FALSE)</formula1>
    </dataValidation>
    <dataValidation type="custom" allowBlank="1" showInputMessage="1" showErrorMessage="1" error="Показатель заносится с одним десятичным знаком" sqref="D6:D14">
      <formula1>IF(AND(ROUND(D6,1)=D6,D6&gt;=0),TRUE,FALSE)</formula1>
    </dataValidation>
  </dataValidations>
  <pageMargins left="0.51181102362204722" right="0.51181102362204722" top="0.59055118110236227" bottom="0.39370078740157483" header="0" footer="0"/>
  <pageSetup paperSize="9" fitToHeight="0" orientation="landscape" useFirstPageNumber="1" horizontalDpi="300" verticalDpi="300" r:id="rId1"/>
  <headerFooter alignWithMargins="0"/>
</worksheet>
</file>

<file path=xl/worksheets/sheet27.xml><?xml version="1.0" encoding="utf-8"?>
<worksheet xmlns="http://schemas.openxmlformats.org/spreadsheetml/2006/main" xmlns:r="http://schemas.openxmlformats.org/officeDocument/2006/relationships">
  <sheetPr codeName="Лист39">
    <pageSetUpPr fitToPage="1"/>
  </sheetPr>
  <dimension ref="A1:E12"/>
  <sheetViews>
    <sheetView zoomScaleNormal="100" workbookViewId="0">
      <selection activeCell="D5" sqref="D5"/>
    </sheetView>
  </sheetViews>
  <sheetFormatPr defaultRowHeight="13.2"/>
  <cols>
    <col min="2" max="2" width="55.6640625" customWidth="1"/>
    <col min="3" max="3" width="10.109375" customWidth="1"/>
    <col min="4" max="4" width="14" customWidth="1"/>
    <col min="5" max="5" width="17.33203125" customWidth="1"/>
  </cols>
  <sheetData>
    <row r="1" spans="1:5" ht="75.75" customHeight="1">
      <c r="A1" s="155">
        <f>'Раздел 1'!D4</f>
        <v>5</v>
      </c>
      <c r="B1" s="346" t="s">
        <v>1474</v>
      </c>
      <c r="C1" s="347"/>
      <c r="D1" s="347"/>
      <c r="E1" s="347"/>
    </row>
    <row r="2" spans="1:5" ht="86.4">
      <c r="B2" s="21" t="s">
        <v>108</v>
      </c>
      <c r="C2" s="21" t="s">
        <v>17</v>
      </c>
      <c r="D2" s="21" t="s">
        <v>68</v>
      </c>
      <c r="E2" s="21" t="s">
        <v>1475</v>
      </c>
    </row>
    <row r="3" spans="1:5" ht="14.4">
      <c r="B3" s="21">
        <v>1</v>
      </c>
      <c r="C3" s="21">
        <v>2</v>
      </c>
      <c r="D3" s="21" t="s">
        <v>12</v>
      </c>
      <c r="E3" s="21">
        <v>4</v>
      </c>
    </row>
    <row r="4" spans="1:5" ht="14.4">
      <c r="B4" s="22" t="s">
        <v>1476</v>
      </c>
      <c r="C4" s="150">
        <v>2201</v>
      </c>
      <c r="D4" s="115">
        <f>D5+D6+D7+D8</f>
        <v>0</v>
      </c>
      <c r="E4" s="115">
        <f>E5+E6+E7+E8</f>
        <v>0</v>
      </c>
    </row>
    <row r="5" spans="1:5" ht="28.8">
      <c r="B5" s="32" t="s">
        <v>1477</v>
      </c>
      <c r="C5" s="150">
        <v>2202</v>
      </c>
      <c r="D5" s="148"/>
      <c r="E5" s="148"/>
    </row>
    <row r="6" spans="1:5" ht="14.4">
      <c r="B6" s="32" t="s">
        <v>1478</v>
      </c>
      <c r="C6" s="150">
        <v>2203</v>
      </c>
      <c r="D6" s="148"/>
      <c r="E6" s="148"/>
    </row>
    <row r="7" spans="1:5" ht="14.4">
      <c r="B7" s="32" t="s">
        <v>1479</v>
      </c>
      <c r="C7" s="150">
        <v>2204</v>
      </c>
      <c r="D7" s="148"/>
      <c r="E7" s="148"/>
    </row>
    <row r="8" spans="1:5" ht="14.4">
      <c r="B8" s="32" t="s">
        <v>1480</v>
      </c>
      <c r="C8" s="150">
        <v>2205</v>
      </c>
      <c r="D8" s="148"/>
      <c r="E8" s="148"/>
    </row>
    <row r="9" spans="1:5" ht="14.4">
      <c r="B9" s="90" t="s">
        <v>1481</v>
      </c>
      <c r="C9" s="150">
        <v>2206</v>
      </c>
      <c r="D9" s="148"/>
      <c r="E9" s="148"/>
    </row>
    <row r="12" spans="1:5" ht="17.399999999999999">
      <c r="B12" s="307" t="s">
        <v>4097</v>
      </c>
    </row>
  </sheetData>
  <sheetProtection password="CF7A" sheet="1" objects="1" scenarios="1" formatColumns="0" formatRows="0" autoFilter="0"/>
  <mergeCells count="1">
    <mergeCell ref="B1:E1"/>
  </mergeCells>
  <conditionalFormatting sqref="B12">
    <cfRule type="expression" dxfId="37" priority="1" stopIfTrue="1">
      <formula>AND($A$1&lt;&gt;5,$A$1&lt;&gt;"")</formula>
    </cfRule>
  </conditionalFormatting>
  <dataValidations count="2">
    <dataValidation type="whole" operator="greaterThanOrEqual" allowBlank="1" showInputMessage="1" showErrorMessage="1" error="Возможен ввод только целых чисел." sqref="D4:E4">
      <formula1>0</formula1>
    </dataValidation>
    <dataValidation type="custom" operator="greaterThanOrEqual" allowBlank="1" showInputMessage="1" showErrorMessage="1" error="Показатель заносится с одним десятичным знаком" sqref="D5:E9">
      <formula1>IF(AND(ROUND(D5,1)=D5,D5&gt;=0),TRUE,FALSE)</formula1>
    </dataValidation>
  </dataValidations>
  <pageMargins left="0.51181102362204722" right="0.51181102362204722" top="0.59055118110236227" bottom="0.39370078740157483" header="0" footer="0"/>
  <pageSetup paperSize="9" fitToHeight="0" orientation="landscape" useFirstPageNumber="1" horizontalDpi="300" verticalDpi="300" r:id="rId1"/>
  <headerFooter alignWithMargins="0"/>
</worksheet>
</file>

<file path=xl/worksheets/sheet28.xml><?xml version="1.0" encoding="utf-8"?>
<worksheet xmlns="http://schemas.openxmlformats.org/spreadsheetml/2006/main" xmlns:r="http://schemas.openxmlformats.org/officeDocument/2006/relationships">
  <sheetPr codeName="Лист45">
    <pageSetUpPr fitToPage="1"/>
  </sheetPr>
  <dimension ref="A1:AA21"/>
  <sheetViews>
    <sheetView topLeftCell="A2" workbookViewId="0">
      <selection activeCell="P7" sqref="P7"/>
    </sheetView>
  </sheetViews>
  <sheetFormatPr defaultColWidth="9.109375" defaultRowHeight="13.8"/>
  <cols>
    <col min="1" max="1" width="48.44140625" style="198" bestFit="1" customWidth="1"/>
    <col min="2" max="14" width="0" style="198" hidden="1" customWidth="1"/>
    <col min="15" max="15" width="7.5546875" style="198" customWidth="1"/>
    <col min="16" max="18" width="13.6640625" style="198" customWidth="1"/>
    <col min="19" max="19" width="15.109375" style="198" customWidth="1"/>
    <col min="20" max="20" width="15.33203125" style="198" customWidth="1"/>
    <col min="21" max="26" width="13.6640625" style="198" customWidth="1"/>
    <col min="27" max="16384" width="9.109375" style="198"/>
  </cols>
  <sheetData>
    <row r="1" spans="1:27" ht="55.5" customHeight="1">
      <c r="A1" s="349" t="s">
        <v>1503</v>
      </c>
      <c r="B1" s="350"/>
      <c r="C1" s="350"/>
      <c r="D1" s="350"/>
      <c r="E1" s="350"/>
      <c r="F1" s="350"/>
      <c r="G1" s="350"/>
      <c r="H1" s="350"/>
      <c r="I1" s="350"/>
      <c r="J1" s="350"/>
      <c r="K1" s="350"/>
      <c r="L1" s="350"/>
      <c r="M1" s="350"/>
      <c r="N1" s="350"/>
      <c r="O1" s="350"/>
      <c r="P1" s="350"/>
      <c r="Q1" s="350"/>
      <c r="R1" s="350"/>
      <c r="S1" s="350"/>
      <c r="T1" s="350"/>
      <c r="U1" s="350"/>
      <c r="V1" s="350"/>
      <c r="W1" s="350"/>
      <c r="X1" s="350"/>
      <c r="Y1" s="350"/>
      <c r="Z1" s="350"/>
      <c r="AA1" s="306">
        <f>'Раздел 1'!D4</f>
        <v>5</v>
      </c>
    </row>
    <row r="2" spans="1:27" ht="30.75" customHeight="1">
      <c r="A2" s="362" t="s">
        <v>108</v>
      </c>
      <c r="B2" s="182"/>
      <c r="C2" s="182"/>
      <c r="D2" s="182"/>
      <c r="E2" s="182"/>
      <c r="F2" s="182"/>
      <c r="G2" s="182"/>
      <c r="H2" s="182"/>
      <c r="I2" s="182"/>
      <c r="J2" s="182"/>
      <c r="K2" s="182"/>
      <c r="L2" s="182"/>
      <c r="M2" s="182"/>
      <c r="N2" s="182"/>
      <c r="O2" s="362" t="s">
        <v>96</v>
      </c>
      <c r="P2" s="362" t="s">
        <v>1489</v>
      </c>
      <c r="Q2" s="362"/>
      <c r="R2" s="362" t="s">
        <v>1492</v>
      </c>
      <c r="S2" s="362"/>
      <c r="T2" s="362"/>
      <c r="U2" s="362" t="s">
        <v>1494</v>
      </c>
      <c r="V2" s="362"/>
      <c r="W2" s="362"/>
      <c r="X2" s="362"/>
      <c r="Y2" s="362"/>
      <c r="Z2" s="362"/>
    </row>
    <row r="3" spans="1:27" ht="31.5" customHeight="1">
      <c r="A3" s="362"/>
      <c r="B3" s="182"/>
      <c r="C3" s="182"/>
      <c r="D3" s="182"/>
      <c r="E3" s="182"/>
      <c r="F3" s="182"/>
      <c r="G3" s="182"/>
      <c r="H3" s="182"/>
      <c r="I3" s="182"/>
      <c r="J3" s="182"/>
      <c r="K3" s="182"/>
      <c r="L3" s="182"/>
      <c r="M3" s="182"/>
      <c r="N3" s="182"/>
      <c r="O3" s="362"/>
      <c r="P3" s="362" t="s">
        <v>1490</v>
      </c>
      <c r="Q3" s="362" t="s">
        <v>1491</v>
      </c>
      <c r="R3" s="362" t="s">
        <v>1482</v>
      </c>
      <c r="S3" s="362"/>
      <c r="T3" s="362" t="s">
        <v>1483</v>
      </c>
      <c r="U3" s="362" t="s">
        <v>1495</v>
      </c>
      <c r="V3" s="362"/>
      <c r="W3" s="362"/>
      <c r="X3" s="362" t="s">
        <v>1484</v>
      </c>
      <c r="Y3" s="362"/>
      <c r="Z3" s="362"/>
    </row>
    <row r="4" spans="1:27" ht="72">
      <c r="A4" s="362"/>
      <c r="B4" s="182"/>
      <c r="C4" s="182"/>
      <c r="D4" s="182"/>
      <c r="E4" s="182"/>
      <c r="F4" s="182"/>
      <c r="G4" s="182"/>
      <c r="H4" s="182"/>
      <c r="I4" s="182"/>
      <c r="J4" s="182"/>
      <c r="K4" s="182"/>
      <c r="L4" s="182"/>
      <c r="M4" s="182"/>
      <c r="N4" s="182"/>
      <c r="O4" s="362"/>
      <c r="P4" s="362"/>
      <c r="Q4" s="362"/>
      <c r="R4" s="182" t="s">
        <v>1485</v>
      </c>
      <c r="S4" s="182" t="s">
        <v>1493</v>
      </c>
      <c r="T4" s="362"/>
      <c r="U4" s="182" t="s">
        <v>1486</v>
      </c>
      <c r="V4" s="182" t="s">
        <v>1488</v>
      </c>
      <c r="W4" s="182" t="s">
        <v>1487</v>
      </c>
      <c r="X4" s="182" t="s">
        <v>1486</v>
      </c>
      <c r="Y4" s="182" t="s">
        <v>1488</v>
      </c>
      <c r="Z4" s="182" t="s">
        <v>1487</v>
      </c>
    </row>
    <row r="5" spans="1:27" ht="14.4">
      <c r="A5" s="206">
        <v>1</v>
      </c>
      <c r="B5" s="206"/>
      <c r="C5" s="206"/>
      <c r="D5" s="206"/>
      <c r="E5" s="206"/>
      <c r="F5" s="206"/>
      <c r="G5" s="206"/>
      <c r="H5" s="206"/>
      <c r="I5" s="206"/>
      <c r="J5" s="206"/>
      <c r="K5" s="206"/>
      <c r="L5" s="206"/>
      <c r="M5" s="206"/>
      <c r="N5" s="206"/>
      <c r="O5" s="206">
        <v>2</v>
      </c>
      <c r="P5" s="206">
        <v>3</v>
      </c>
      <c r="Q5" s="206">
        <v>4</v>
      </c>
      <c r="R5" s="206">
        <v>5</v>
      </c>
      <c r="S5" s="206">
        <v>6</v>
      </c>
      <c r="T5" s="206">
        <v>7</v>
      </c>
      <c r="U5" s="206">
        <v>8</v>
      </c>
      <c r="V5" s="206">
        <v>9</v>
      </c>
      <c r="W5" s="206">
        <v>10</v>
      </c>
      <c r="X5" s="206">
        <v>11</v>
      </c>
      <c r="Y5" s="206">
        <v>12</v>
      </c>
      <c r="Z5" s="206">
        <v>13</v>
      </c>
    </row>
    <row r="6" spans="1:27" ht="28.8">
      <c r="A6" s="202" t="s">
        <v>1496</v>
      </c>
      <c r="B6" s="199"/>
      <c r="C6" s="199"/>
      <c r="D6" s="199"/>
      <c r="E6" s="199"/>
      <c r="F6" s="199"/>
      <c r="G6" s="199"/>
      <c r="H6" s="199"/>
      <c r="I6" s="199"/>
      <c r="J6" s="199"/>
      <c r="K6" s="199"/>
      <c r="L6" s="199"/>
      <c r="M6" s="199"/>
      <c r="N6" s="199"/>
      <c r="O6" s="200">
        <v>2301</v>
      </c>
      <c r="P6" s="115">
        <f>P7+P11+P14+P15</f>
        <v>0</v>
      </c>
      <c r="Q6" s="115">
        <f t="shared" ref="Q6:Z6" si="0">Q7+Q11+Q14+Q15</f>
        <v>0</v>
      </c>
      <c r="R6" s="115">
        <f t="shared" si="0"/>
        <v>0</v>
      </c>
      <c r="S6" s="115">
        <f t="shared" si="0"/>
        <v>0</v>
      </c>
      <c r="T6" s="115">
        <f t="shared" si="0"/>
        <v>0</v>
      </c>
      <c r="U6" s="115">
        <f t="shared" si="0"/>
        <v>0</v>
      </c>
      <c r="V6" s="115">
        <f t="shared" si="0"/>
        <v>0</v>
      </c>
      <c r="W6" s="115">
        <f t="shared" si="0"/>
        <v>0</v>
      </c>
      <c r="X6" s="115">
        <f t="shared" si="0"/>
        <v>0</v>
      </c>
      <c r="Y6" s="115">
        <f t="shared" si="0"/>
        <v>0</v>
      </c>
      <c r="Z6" s="115">
        <f t="shared" si="0"/>
        <v>0</v>
      </c>
    </row>
    <row r="7" spans="1:27" ht="28.8">
      <c r="A7" s="203" t="s">
        <v>1497</v>
      </c>
      <c r="B7" s="199"/>
      <c r="C7" s="199"/>
      <c r="D7" s="199"/>
      <c r="E7" s="199"/>
      <c r="F7" s="199"/>
      <c r="G7" s="199"/>
      <c r="H7" s="199"/>
      <c r="I7" s="199"/>
      <c r="J7" s="199"/>
      <c r="K7" s="199"/>
      <c r="L7" s="199"/>
      <c r="M7" s="199"/>
      <c r="N7" s="199"/>
      <c r="O7" s="200">
        <v>2302</v>
      </c>
      <c r="P7" s="148"/>
      <c r="Q7" s="148"/>
      <c r="R7" s="115">
        <f>U7+V7+W7</f>
        <v>0</v>
      </c>
      <c r="S7" s="148"/>
      <c r="T7" s="115">
        <f>X7+Y7+Z7</f>
        <v>0</v>
      </c>
      <c r="U7" s="148"/>
      <c r="V7" s="148"/>
      <c r="W7" s="148"/>
      <c r="X7" s="148"/>
      <c r="Y7" s="148"/>
      <c r="Z7" s="148"/>
    </row>
    <row r="8" spans="1:27" ht="28.8">
      <c r="A8" s="204" t="s">
        <v>1284</v>
      </c>
      <c r="B8" s="201"/>
      <c r="C8" s="201"/>
      <c r="D8" s="201"/>
      <c r="E8" s="201"/>
      <c r="F8" s="201"/>
      <c r="G8" s="201"/>
      <c r="H8" s="201"/>
      <c r="I8" s="201"/>
      <c r="J8" s="201"/>
      <c r="K8" s="201"/>
      <c r="L8" s="201"/>
      <c r="M8" s="201"/>
      <c r="N8" s="201"/>
      <c r="O8" s="200">
        <v>2303</v>
      </c>
      <c r="P8" s="148"/>
      <c r="Q8" s="148"/>
      <c r="R8" s="115">
        <f t="shared" ref="R8:R15" si="1">U8+V8+W8</f>
        <v>0</v>
      </c>
      <c r="S8" s="148"/>
      <c r="T8" s="115">
        <f t="shared" ref="T8:T15" si="2">X8+Y8+Z8</f>
        <v>0</v>
      </c>
      <c r="U8" s="148"/>
      <c r="V8" s="148"/>
      <c r="W8" s="148"/>
      <c r="X8" s="148"/>
      <c r="Y8" s="148"/>
      <c r="Z8" s="148"/>
    </row>
    <row r="9" spans="1:27" ht="14.4">
      <c r="A9" s="204" t="s">
        <v>1285</v>
      </c>
      <c r="B9" s="201"/>
      <c r="C9" s="201"/>
      <c r="D9" s="201"/>
      <c r="E9" s="201"/>
      <c r="F9" s="201"/>
      <c r="G9" s="201"/>
      <c r="H9" s="201"/>
      <c r="I9" s="201"/>
      <c r="J9" s="201"/>
      <c r="K9" s="201"/>
      <c r="L9" s="201"/>
      <c r="M9" s="201"/>
      <c r="N9" s="201"/>
      <c r="O9" s="200">
        <v>2304</v>
      </c>
      <c r="P9" s="148"/>
      <c r="Q9" s="148"/>
      <c r="R9" s="115">
        <f>U9+V9+W9</f>
        <v>0</v>
      </c>
      <c r="S9" s="148"/>
      <c r="T9" s="115">
        <f>X9+Y9+Z9</f>
        <v>0</v>
      </c>
      <c r="U9" s="148"/>
      <c r="V9" s="148"/>
      <c r="W9" s="148"/>
      <c r="X9" s="148"/>
      <c r="Y9" s="148"/>
      <c r="Z9" s="148"/>
    </row>
    <row r="10" spans="1:27" ht="14.4">
      <c r="A10" s="204" t="s">
        <v>1286</v>
      </c>
      <c r="B10" s="201"/>
      <c r="C10" s="201"/>
      <c r="D10" s="201"/>
      <c r="E10" s="201"/>
      <c r="F10" s="201"/>
      <c r="G10" s="201"/>
      <c r="H10" s="201"/>
      <c r="I10" s="201"/>
      <c r="J10" s="201"/>
      <c r="K10" s="201"/>
      <c r="L10" s="201"/>
      <c r="M10" s="201"/>
      <c r="N10" s="201"/>
      <c r="O10" s="200">
        <v>2305</v>
      </c>
      <c r="P10" s="148"/>
      <c r="Q10" s="148"/>
      <c r="R10" s="115">
        <f>U10+V10+W10</f>
        <v>0</v>
      </c>
      <c r="S10" s="148"/>
      <c r="T10" s="115">
        <f>X10+Y10+Z10</f>
        <v>0</v>
      </c>
      <c r="U10" s="148"/>
      <c r="V10" s="148"/>
      <c r="W10" s="148"/>
      <c r="X10" s="148"/>
      <c r="Y10" s="148"/>
      <c r="Z10" s="148"/>
    </row>
    <row r="11" spans="1:27" ht="14.4">
      <c r="A11" s="203" t="s">
        <v>1498</v>
      </c>
      <c r="B11" s="199"/>
      <c r="C11" s="199"/>
      <c r="D11" s="199"/>
      <c r="E11" s="199"/>
      <c r="F11" s="199"/>
      <c r="G11" s="199"/>
      <c r="H11" s="199"/>
      <c r="I11" s="199"/>
      <c r="J11" s="199"/>
      <c r="K11" s="199"/>
      <c r="L11" s="199"/>
      <c r="M11" s="199"/>
      <c r="N11" s="199"/>
      <c r="O11" s="200">
        <v>2306</v>
      </c>
      <c r="P11" s="148"/>
      <c r="Q11" s="148"/>
      <c r="R11" s="115">
        <f t="shared" si="1"/>
        <v>0</v>
      </c>
      <c r="S11" s="148"/>
      <c r="T11" s="115">
        <f t="shared" si="2"/>
        <v>0</v>
      </c>
      <c r="U11" s="148"/>
      <c r="V11" s="148"/>
      <c r="W11" s="148"/>
      <c r="X11" s="148"/>
      <c r="Y11" s="148"/>
      <c r="Z11" s="148"/>
    </row>
    <row r="12" spans="1:27" ht="28.8">
      <c r="A12" s="204" t="s">
        <v>1080</v>
      </c>
      <c r="B12" s="201"/>
      <c r="C12" s="201"/>
      <c r="D12" s="201"/>
      <c r="E12" s="201"/>
      <c r="F12" s="201"/>
      <c r="G12" s="201"/>
      <c r="H12" s="201"/>
      <c r="I12" s="201"/>
      <c r="J12" s="201"/>
      <c r="K12" s="201"/>
      <c r="L12" s="201"/>
      <c r="M12" s="201"/>
      <c r="N12" s="201"/>
      <c r="O12" s="200">
        <v>2307</v>
      </c>
      <c r="P12" s="148"/>
      <c r="Q12" s="148"/>
      <c r="R12" s="115">
        <f t="shared" si="1"/>
        <v>0</v>
      </c>
      <c r="S12" s="148"/>
      <c r="T12" s="115">
        <f t="shared" si="2"/>
        <v>0</v>
      </c>
      <c r="U12" s="148"/>
      <c r="V12" s="148"/>
      <c r="W12" s="148"/>
      <c r="X12" s="148"/>
      <c r="Y12" s="148"/>
      <c r="Z12" s="148"/>
    </row>
    <row r="13" spans="1:27" ht="14.4">
      <c r="A13" s="204" t="s">
        <v>113</v>
      </c>
      <c r="B13" s="201"/>
      <c r="C13" s="201"/>
      <c r="D13" s="201"/>
      <c r="E13" s="201"/>
      <c r="F13" s="201"/>
      <c r="G13" s="201"/>
      <c r="H13" s="201"/>
      <c r="I13" s="201"/>
      <c r="J13" s="201"/>
      <c r="K13" s="201"/>
      <c r="L13" s="201"/>
      <c r="M13" s="201"/>
      <c r="N13" s="201"/>
      <c r="O13" s="200">
        <v>2308</v>
      </c>
      <c r="P13" s="148"/>
      <c r="Q13" s="148"/>
      <c r="R13" s="115">
        <f t="shared" si="1"/>
        <v>0</v>
      </c>
      <c r="S13" s="148"/>
      <c r="T13" s="115">
        <f t="shared" si="2"/>
        <v>0</v>
      </c>
      <c r="U13" s="148"/>
      <c r="V13" s="148"/>
      <c r="W13" s="148"/>
      <c r="X13" s="148"/>
      <c r="Y13" s="148"/>
      <c r="Z13" s="148"/>
    </row>
    <row r="14" spans="1:27" ht="14.4">
      <c r="A14" s="205" t="s">
        <v>1499</v>
      </c>
      <c r="B14" s="199"/>
      <c r="C14" s="199"/>
      <c r="D14" s="199"/>
      <c r="E14" s="199"/>
      <c r="F14" s="199"/>
      <c r="G14" s="199"/>
      <c r="H14" s="199"/>
      <c r="I14" s="199"/>
      <c r="J14" s="199"/>
      <c r="K14" s="199"/>
      <c r="L14" s="199"/>
      <c r="M14" s="199"/>
      <c r="N14" s="199"/>
      <c r="O14" s="200">
        <v>2309</v>
      </c>
      <c r="P14" s="148"/>
      <c r="Q14" s="148"/>
      <c r="R14" s="115">
        <f t="shared" si="1"/>
        <v>0</v>
      </c>
      <c r="S14" s="148"/>
      <c r="T14" s="115">
        <f t="shared" si="2"/>
        <v>0</v>
      </c>
      <c r="U14" s="148"/>
      <c r="V14" s="148"/>
      <c r="W14" s="148"/>
      <c r="X14" s="148"/>
      <c r="Y14" s="148"/>
      <c r="Z14" s="148"/>
    </row>
    <row r="15" spans="1:27" ht="14.4">
      <c r="A15" s="205" t="s">
        <v>1299</v>
      </c>
      <c r="B15" s="199"/>
      <c r="C15" s="199"/>
      <c r="D15" s="199"/>
      <c r="E15" s="199"/>
      <c r="F15" s="199"/>
      <c r="G15" s="199"/>
      <c r="H15" s="199"/>
      <c r="I15" s="199"/>
      <c r="J15" s="199"/>
      <c r="K15" s="199"/>
      <c r="L15" s="199"/>
      <c r="M15" s="199"/>
      <c r="N15" s="199"/>
      <c r="O15" s="200">
        <v>2310</v>
      </c>
      <c r="P15" s="148"/>
      <c r="Q15" s="148"/>
      <c r="R15" s="115">
        <f t="shared" si="1"/>
        <v>0</v>
      </c>
      <c r="S15" s="148"/>
      <c r="T15" s="115">
        <f t="shared" si="2"/>
        <v>0</v>
      </c>
      <c r="U15" s="148"/>
      <c r="V15" s="148"/>
      <c r="W15" s="148"/>
      <c r="X15" s="148"/>
      <c r="Y15" s="148"/>
      <c r="Z15" s="148"/>
    </row>
    <row r="17" spans="1:26">
      <c r="A17" s="367" t="s">
        <v>1500</v>
      </c>
      <c r="B17" s="367"/>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row>
    <row r="18" spans="1:26">
      <c r="A18" s="367" t="s">
        <v>1501</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row>
    <row r="19" spans="1:26">
      <c r="A19" s="367" t="s">
        <v>1502</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row>
    <row r="20" spans="1:26">
      <c r="A20" s="367"/>
      <c r="B20" s="367"/>
      <c r="C20" s="367"/>
      <c r="D20" s="367"/>
      <c r="E20" s="367"/>
      <c r="F20" s="367"/>
      <c r="G20" s="367"/>
      <c r="H20" s="367"/>
      <c r="I20" s="367"/>
      <c r="J20" s="367"/>
      <c r="K20" s="367"/>
      <c r="L20" s="367"/>
      <c r="M20" s="367"/>
      <c r="N20" s="367"/>
      <c r="O20" s="367"/>
      <c r="P20" s="367"/>
      <c r="Q20" s="367"/>
      <c r="R20" s="367"/>
      <c r="S20" s="367"/>
      <c r="T20" s="367"/>
      <c r="U20" s="367"/>
      <c r="V20" s="367"/>
      <c r="W20" s="367"/>
      <c r="X20" s="367"/>
      <c r="Y20" s="367"/>
      <c r="Z20" s="367"/>
    </row>
    <row r="21" spans="1:26" ht="17.399999999999999">
      <c r="A21" s="368" t="s">
        <v>4097</v>
      </c>
      <c r="B21" s="368"/>
      <c r="C21" s="368"/>
      <c r="D21" s="368"/>
      <c r="E21" s="368"/>
      <c r="F21" s="368"/>
      <c r="G21" s="368"/>
      <c r="H21" s="368"/>
      <c r="I21" s="368"/>
      <c r="J21" s="368"/>
      <c r="K21" s="368"/>
      <c r="L21" s="368"/>
      <c r="M21" s="368"/>
      <c r="N21" s="368"/>
      <c r="O21" s="368"/>
      <c r="P21" s="368"/>
      <c r="Q21" s="368"/>
      <c r="R21" s="368"/>
      <c r="S21" s="368"/>
      <c r="T21" s="368"/>
      <c r="U21" s="368"/>
      <c r="V21" s="368"/>
      <c r="W21" s="368"/>
      <c r="X21" s="368"/>
      <c r="Y21" s="368"/>
      <c r="Z21" s="368"/>
    </row>
  </sheetData>
  <sheetProtection password="CF7A" sheet="1" objects="1" scenarios="1" formatColumns="0" formatRows="0" autoFilter="0"/>
  <mergeCells count="17">
    <mergeCell ref="A20:Z20"/>
    <mergeCell ref="A21:Z21"/>
    <mergeCell ref="A18:Z18"/>
    <mergeCell ref="A19:Z19"/>
    <mergeCell ref="A1:Z1"/>
    <mergeCell ref="T3:T4"/>
    <mergeCell ref="U3:W3"/>
    <mergeCell ref="X3:Z3"/>
    <mergeCell ref="A17:Z17"/>
    <mergeCell ref="A2:A4"/>
    <mergeCell ref="O2:O4"/>
    <mergeCell ref="P2:Q2"/>
    <mergeCell ref="R2:T2"/>
    <mergeCell ref="U2:Z2"/>
    <mergeCell ref="P3:P4"/>
    <mergeCell ref="Q3:Q4"/>
    <mergeCell ref="R3:S3"/>
  </mergeCells>
  <conditionalFormatting sqref="A21:Z21">
    <cfRule type="expression" dxfId="36" priority="1" stopIfTrue="1">
      <formula>AND($AA$1&lt;&gt;5,$AA$1&lt;&gt;"")</formula>
    </cfRule>
  </conditionalFormatting>
  <dataValidations count="2">
    <dataValidation type="custom" showInputMessage="1" showErrorMessage="1" errorTitle="Ошибка ввода" error="Попытка ввести: данные отличные от числовых; отрицательное число; более одного знака после запятой" sqref="U6:Z6 S6 T6:T15 R6:R15 P6:Q6">
      <formula1>IF(AND(INT(P6*10)=P6*10,P6&gt;=0),TRUE,FALSE)</formula1>
    </dataValidation>
    <dataValidation type="custom" showInputMessage="1" showErrorMessage="1" errorTitle="Ошибка ввода" error="Показатель заносится с одним десятичным знаком" sqref="P7:Q15 S7:S15 U7:Z15">
      <formula1>IF(AND(INT(P7*10)=P7*10,P7&gt;=0),TRUE,FALSE)</formula1>
    </dataValidation>
  </dataValidations>
  <printOptions horizontalCentered="1"/>
  <pageMargins left="0.39370078740157483" right="0.39370078740157483" top="0.39370078740157483" bottom="0.39370078740157483" header="0" footer="0"/>
  <pageSetup paperSize="9" scale="64" orientation="landscape" blackAndWhite="1" verticalDpi="0" r:id="rId1"/>
  <headerFooter alignWithMargins="0"/>
</worksheet>
</file>

<file path=xl/worksheets/sheet29.xml><?xml version="1.0" encoding="utf-8"?>
<worksheet xmlns="http://schemas.openxmlformats.org/spreadsheetml/2006/main" xmlns:r="http://schemas.openxmlformats.org/officeDocument/2006/relationships">
  <sheetPr codeName="Лист18"/>
  <dimension ref="A1:D18"/>
  <sheetViews>
    <sheetView topLeftCell="A2" zoomScaleNormal="100" zoomScaleSheetLayoutView="100" workbookViewId="0">
      <selection activeCell="B21" sqref="B21"/>
    </sheetView>
  </sheetViews>
  <sheetFormatPr defaultColWidth="0.88671875" defaultRowHeight="13.8"/>
  <cols>
    <col min="1" max="1" width="3" style="111" bestFit="1" customWidth="1"/>
    <col min="2" max="2" width="81.33203125" style="111" customWidth="1"/>
    <col min="3" max="3" width="7.109375" style="111" bestFit="1" customWidth="1"/>
    <col min="4" max="4" width="19.33203125" style="111" customWidth="1"/>
    <col min="5" max="5" width="11" style="111" customWidth="1"/>
    <col min="6" max="7" width="16.88671875" style="111" customWidth="1"/>
    <col min="8" max="26" width="15.33203125" style="111" customWidth="1"/>
    <col min="27" max="16384" width="0.88671875" style="111"/>
  </cols>
  <sheetData>
    <row r="1" spans="1:4" ht="98.25" customHeight="1">
      <c r="A1" s="156">
        <f>'Раздел 1'!D4</f>
        <v>5</v>
      </c>
      <c r="B1" s="337" t="s">
        <v>1356</v>
      </c>
      <c r="C1" s="369"/>
      <c r="D1" s="337"/>
    </row>
    <row r="2" spans="1:4" s="113" customFormat="1" ht="27" customHeight="1">
      <c r="B2" s="117" t="s">
        <v>95</v>
      </c>
      <c r="C2" s="117" t="s">
        <v>96</v>
      </c>
      <c r="D2" s="117" t="s">
        <v>39</v>
      </c>
    </row>
    <row r="3" spans="1:4" ht="14.4">
      <c r="B3" s="118">
        <v>1</v>
      </c>
      <c r="C3" s="118">
        <v>2</v>
      </c>
      <c r="D3" s="118">
        <v>3</v>
      </c>
    </row>
    <row r="4" spans="1:4" ht="30" customHeight="1">
      <c r="A4" s="114"/>
      <c r="B4" s="119" t="s">
        <v>1357</v>
      </c>
      <c r="C4" s="152" t="s">
        <v>1358</v>
      </c>
      <c r="D4" s="115">
        <f>D6+D15</f>
        <v>34.799999999999997</v>
      </c>
    </row>
    <row r="5" spans="1:4" ht="28.5" customHeight="1">
      <c r="A5" s="116"/>
      <c r="B5" s="120" t="s">
        <v>1106</v>
      </c>
      <c r="C5" s="152" t="s">
        <v>1360</v>
      </c>
      <c r="D5" s="153"/>
    </row>
    <row r="6" spans="1:4" ht="28.5" customHeight="1">
      <c r="A6" s="116"/>
      <c r="B6" s="121" t="s">
        <v>1359</v>
      </c>
      <c r="C6" s="152" t="s">
        <v>1361</v>
      </c>
      <c r="D6" s="153">
        <v>34.799999999999997</v>
      </c>
    </row>
    <row r="7" spans="1:4" ht="58.5" customHeight="1">
      <c r="A7" s="116"/>
      <c r="B7" s="120" t="s">
        <v>1130</v>
      </c>
      <c r="C7" s="152" t="s">
        <v>1362</v>
      </c>
      <c r="D7" s="153"/>
    </row>
    <row r="8" spans="1:4" s="137" customFormat="1" ht="27.75" customHeight="1">
      <c r="A8" s="136"/>
      <c r="B8" s="122" t="s">
        <v>1108</v>
      </c>
      <c r="C8" s="152" t="s">
        <v>1363</v>
      </c>
      <c r="D8" s="154"/>
    </row>
    <row r="9" spans="1:4" ht="12.75" customHeight="1">
      <c r="A9" s="114"/>
      <c r="B9" s="122" t="s">
        <v>127</v>
      </c>
      <c r="C9" s="152" t="s">
        <v>1364</v>
      </c>
      <c r="D9" s="153"/>
    </row>
    <row r="10" spans="1:4" ht="30" customHeight="1">
      <c r="A10" s="114"/>
      <c r="B10" s="120" t="s">
        <v>128</v>
      </c>
      <c r="C10" s="152" t="s">
        <v>1365</v>
      </c>
      <c r="D10" s="153"/>
    </row>
    <row r="11" spans="1:4" ht="12.75" customHeight="1">
      <c r="A11" s="114"/>
      <c r="B11" s="122" t="s">
        <v>129</v>
      </c>
      <c r="C11" s="152" t="s">
        <v>1366</v>
      </c>
      <c r="D11" s="153"/>
    </row>
    <row r="12" spans="1:4" ht="12.75" customHeight="1">
      <c r="A12" s="114"/>
      <c r="B12" s="120" t="s">
        <v>130</v>
      </c>
      <c r="C12" s="152" t="s">
        <v>1367</v>
      </c>
      <c r="D12" s="153">
        <v>34.799999999999997</v>
      </c>
    </row>
    <row r="13" spans="1:4" ht="12.75" customHeight="1">
      <c r="A13" s="114"/>
      <c r="B13" s="122" t="s">
        <v>1131</v>
      </c>
      <c r="C13" s="152" t="s">
        <v>1368</v>
      </c>
      <c r="D13" s="153">
        <v>21.6</v>
      </c>
    </row>
    <row r="14" spans="1:4" ht="45.75" customHeight="1">
      <c r="A14" s="114"/>
      <c r="B14" s="120" t="s">
        <v>1109</v>
      </c>
      <c r="C14" s="152" t="s">
        <v>1369</v>
      </c>
      <c r="D14" s="153"/>
    </row>
    <row r="15" spans="1:4" ht="12.75" customHeight="1">
      <c r="A15" s="114"/>
      <c r="B15" s="121" t="s">
        <v>131</v>
      </c>
      <c r="C15" s="152" t="s">
        <v>1370</v>
      </c>
      <c r="D15" s="153"/>
    </row>
    <row r="18" spans="2:2" ht="17.399999999999999">
      <c r="B18" s="307" t="s">
        <v>4097</v>
      </c>
    </row>
  </sheetData>
  <sheetProtection password="CF7A" sheet="1" objects="1" scenarios="1" formatColumns="0" formatRows="0" autoFilter="0"/>
  <mergeCells count="1">
    <mergeCell ref="B1:D1"/>
  </mergeCells>
  <conditionalFormatting sqref="B18">
    <cfRule type="expression" dxfId="35" priority="1" stopIfTrue="1">
      <formula>AND($A$1&lt;&gt;5,$A$1&lt;&gt;"")</formula>
    </cfRule>
  </conditionalFormatting>
  <dataValidations count="1">
    <dataValidation type="custom" allowBlank="1" showInputMessage="1" showErrorMessage="1" error="Показатель заносится с одним десятичным знаком" sqref="D5:D15">
      <formula1>IF(AND(ROUND(D5,1)=D5,D5&gt;=0),TRUE,FALSE)</formula1>
    </dataValidation>
  </dataValidations>
  <pageMargins left="1.3779527559055118" right="0.78740157480314965" top="0.78740157480314965" bottom="0.39370078740157483" header="0.19685039370078741" footer="0.19685039370078741"/>
  <pageSetup paperSize="9" scale="97"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3.xml><?xml version="1.0" encoding="utf-8"?>
<worksheet xmlns="http://schemas.openxmlformats.org/spreadsheetml/2006/main" xmlns:r="http://schemas.openxmlformats.org/officeDocument/2006/relationships">
  <sheetPr codeName="Лист30"/>
  <dimension ref="A1:AQ466"/>
  <sheetViews>
    <sheetView zoomScale="70" zoomScaleNormal="70" workbookViewId="0">
      <pane xSplit="6" ySplit="1" topLeftCell="G2" activePane="bottomRight" state="frozen"/>
      <selection pane="topRight" activeCell="G1" sqref="G1"/>
      <selection pane="bottomLeft" activeCell="A2" sqref="A2"/>
      <selection pane="bottomRight" activeCell="Z296" sqref="Z296"/>
    </sheetView>
  </sheetViews>
  <sheetFormatPr defaultColWidth="9.109375" defaultRowHeight="13.2"/>
  <cols>
    <col min="1" max="1" width="9.109375" style="94"/>
    <col min="2" max="2" width="28.44140625" style="94" bestFit="1" customWidth="1"/>
    <col min="3" max="3" width="13.6640625" style="94" customWidth="1"/>
    <col min="4" max="4" width="16.33203125" style="97" bestFit="1" customWidth="1"/>
    <col min="5" max="5" width="81.88671875" style="95" customWidth="1"/>
    <col min="6" max="6" width="16.33203125" style="95" bestFit="1" customWidth="1"/>
    <col min="7" max="7" width="72.88671875" style="95" customWidth="1"/>
    <col min="8" max="8" width="101.5546875" style="94" customWidth="1"/>
    <col min="9" max="9" width="11.33203125" style="94" customWidth="1"/>
    <col min="10" max="10" width="11.6640625" style="94" customWidth="1"/>
    <col min="11" max="11" width="15.44140625" style="94" customWidth="1"/>
    <col min="12" max="12" width="20.44140625" style="94" customWidth="1"/>
    <col min="13" max="13" width="44.5546875" style="94" bestFit="1" customWidth="1"/>
    <col min="14" max="25" width="9.109375" style="94"/>
    <col min="26" max="26" width="15.33203125" style="94" bestFit="1" customWidth="1"/>
    <col min="27" max="16384" width="9.109375" style="94"/>
  </cols>
  <sheetData>
    <row r="1" spans="1:26">
      <c r="A1" s="97" t="s">
        <v>452</v>
      </c>
      <c r="B1" s="97" t="s">
        <v>453</v>
      </c>
      <c r="C1" s="97"/>
      <c r="D1" s="97" t="s">
        <v>510</v>
      </c>
      <c r="E1" s="92" t="s">
        <v>3560</v>
      </c>
      <c r="F1" s="92" t="s">
        <v>3561</v>
      </c>
      <c r="G1" s="92" t="s">
        <v>3580</v>
      </c>
      <c r="H1" s="93" t="s">
        <v>3562</v>
      </c>
      <c r="I1" s="93" t="s">
        <v>3563</v>
      </c>
      <c r="J1" s="94" t="s">
        <v>3564</v>
      </c>
      <c r="K1" s="94" t="s">
        <v>3565</v>
      </c>
      <c r="L1" s="94" t="s">
        <v>3566</v>
      </c>
      <c r="M1" s="94" t="s">
        <v>3567</v>
      </c>
      <c r="N1" s="94" t="s">
        <v>3568</v>
      </c>
      <c r="O1" s="94" t="s">
        <v>3569</v>
      </c>
      <c r="P1" s="94" t="s">
        <v>3570</v>
      </c>
      <c r="Q1" s="94" t="s">
        <v>3571</v>
      </c>
      <c r="R1" s="94" t="s">
        <v>3572</v>
      </c>
      <c r="S1" s="94" t="s">
        <v>3573</v>
      </c>
      <c r="T1" s="94" t="s">
        <v>3574</v>
      </c>
      <c r="U1" s="94" t="s">
        <v>3575</v>
      </c>
      <c r="V1" s="94" t="s">
        <v>3576</v>
      </c>
      <c r="W1" s="94" t="s">
        <v>3577</v>
      </c>
      <c r="X1" s="94" t="s">
        <v>3578</v>
      </c>
      <c r="Y1" s="94" t="s">
        <v>3579</v>
      </c>
      <c r="Z1" s="94" t="s">
        <v>751</v>
      </c>
    </row>
    <row r="2" spans="1:26">
      <c r="A2" s="97" t="s">
        <v>454</v>
      </c>
      <c r="B2" s="97" t="s">
        <v>455</v>
      </c>
      <c r="C2" s="97"/>
      <c r="D2" s="97" t="s">
        <v>454</v>
      </c>
      <c r="E2" s="95" t="s">
        <v>138</v>
      </c>
      <c r="F2" s="97" t="s">
        <v>454</v>
      </c>
      <c r="G2" s="95" t="s">
        <v>3581</v>
      </c>
      <c r="H2" s="94" t="s">
        <v>719</v>
      </c>
      <c r="I2" s="99">
        <v>13</v>
      </c>
      <c r="J2" s="99">
        <v>2</v>
      </c>
      <c r="K2" s="110">
        <v>1</v>
      </c>
      <c r="L2" s="94">
        <v>1</v>
      </c>
      <c r="M2" s="94">
        <v>0</v>
      </c>
      <c r="N2" s="94">
        <v>0</v>
      </c>
      <c r="O2" s="94">
        <v>0</v>
      </c>
      <c r="P2" s="94">
        <v>0</v>
      </c>
      <c r="Q2" s="94">
        <v>0</v>
      </c>
      <c r="R2" s="94">
        <v>0</v>
      </c>
      <c r="S2" s="94">
        <v>0</v>
      </c>
      <c r="T2" s="94">
        <v>0</v>
      </c>
      <c r="U2" s="94">
        <v>0</v>
      </c>
      <c r="V2" s="94">
        <v>0</v>
      </c>
      <c r="W2" s="94">
        <v>0</v>
      </c>
      <c r="X2" s="94">
        <v>0</v>
      </c>
      <c r="Y2" s="94">
        <v>0</v>
      </c>
      <c r="Z2" s="94">
        <v>47879809</v>
      </c>
    </row>
    <row r="3" spans="1:26">
      <c r="A3" s="97" t="s">
        <v>456</v>
      </c>
      <c r="B3" s="97" t="s">
        <v>457</v>
      </c>
      <c r="C3" s="97"/>
      <c r="D3" s="97" t="s">
        <v>511</v>
      </c>
      <c r="E3" s="95" t="s">
        <v>139</v>
      </c>
      <c r="F3" s="97" t="s">
        <v>454</v>
      </c>
      <c r="G3" s="95" t="s">
        <v>3582</v>
      </c>
      <c r="H3" s="94" t="s">
        <v>577</v>
      </c>
      <c r="I3" s="99">
        <v>13</v>
      </c>
      <c r="J3" s="99">
        <v>2</v>
      </c>
      <c r="K3" s="110">
        <v>2</v>
      </c>
      <c r="L3" s="94">
        <v>2</v>
      </c>
      <c r="M3" s="94">
        <v>0</v>
      </c>
      <c r="N3" s="94">
        <v>0</v>
      </c>
      <c r="O3" s="94">
        <v>0</v>
      </c>
      <c r="P3" s="94">
        <v>0</v>
      </c>
      <c r="Q3" s="94">
        <v>0</v>
      </c>
      <c r="R3" s="94">
        <v>0</v>
      </c>
      <c r="S3" s="94">
        <v>0</v>
      </c>
      <c r="T3" s="94">
        <v>0</v>
      </c>
      <c r="U3" s="94">
        <v>0</v>
      </c>
      <c r="V3" s="94">
        <v>0</v>
      </c>
      <c r="W3" s="94">
        <v>0</v>
      </c>
      <c r="X3" s="94">
        <v>1</v>
      </c>
      <c r="Y3" s="94">
        <v>0</v>
      </c>
      <c r="Z3" s="94">
        <v>47879815</v>
      </c>
    </row>
    <row r="4" spans="1:26">
      <c r="A4" s="97" t="s">
        <v>458</v>
      </c>
      <c r="B4" s="97" t="s">
        <v>459</v>
      </c>
      <c r="C4" s="97"/>
      <c r="D4" s="98" t="s">
        <v>511</v>
      </c>
      <c r="E4" s="95" t="s">
        <v>725</v>
      </c>
      <c r="F4" s="97" t="s">
        <v>454</v>
      </c>
      <c r="G4" s="95" t="s">
        <v>3583</v>
      </c>
      <c r="H4" s="94" t="s">
        <v>722</v>
      </c>
      <c r="I4" s="99">
        <v>13</v>
      </c>
      <c r="J4" s="99">
        <v>2</v>
      </c>
      <c r="K4" s="110">
        <v>4</v>
      </c>
      <c r="L4" s="94">
        <v>4</v>
      </c>
      <c r="M4" s="94">
        <v>0</v>
      </c>
      <c r="N4" s="94">
        <v>0</v>
      </c>
      <c r="O4" s="94">
        <v>0</v>
      </c>
      <c r="P4" s="94">
        <v>0</v>
      </c>
      <c r="Q4" s="94">
        <v>0</v>
      </c>
      <c r="R4" s="94">
        <v>0</v>
      </c>
      <c r="S4" s="94">
        <v>0</v>
      </c>
      <c r="T4" s="94">
        <v>0</v>
      </c>
      <c r="U4" s="94">
        <v>0</v>
      </c>
      <c r="V4" s="94">
        <v>0</v>
      </c>
      <c r="W4" s="94">
        <v>0</v>
      </c>
      <c r="X4" s="94">
        <v>3</v>
      </c>
      <c r="Y4" s="94">
        <v>0</v>
      </c>
      <c r="Z4" s="94">
        <v>47879755190002</v>
      </c>
    </row>
    <row r="5" spans="1:26">
      <c r="A5" s="97" t="s">
        <v>460</v>
      </c>
      <c r="B5" s="97" t="s">
        <v>461</v>
      </c>
      <c r="C5" s="97"/>
      <c r="D5" s="98" t="s">
        <v>511</v>
      </c>
      <c r="E5" s="95" t="s">
        <v>140</v>
      </c>
      <c r="F5" s="97" t="s">
        <v>454</v>
      </c>
      <c r="G5" s="95" t="s">
        <v>3584</v>
      </c>
      <c r="H5" s="94" t="s">
        <v>724</v>
      </c>
      <c r="I5" s="99">
        <v>13</v>
      </c>
      <c r="J5" s="99">
        <v>2</v>
      </c>
      <c r="K5" s="110" t="s">
        <v>10</v>
      </c>
      <c r="L5" s="94">
        <v>1</v>
      </c>
      <c r="M5" s="94">
        <v>0</v>
      </c>
      <c r="N5" s="94">
        <v>0</v>
      </c>
      <c r="O5" s="94">
        <v>0</v>
      </c>
      <c r="P5" s="94">
        <v>0</v>
      </c>
      <c r="Q5" s="94">
        <v>0</v>
      </c>
      <c r="R5" s="94">
        <v>0</v>
      </c>
      <c r="S5" s="94">
        <v>0</v>
      </c>
      <c r="T5" s="94">
        <v>0</v>
      </c>
      <c r="U5" s="94">
        <v>0</v>
      </c>
      <c r="V5" s="94">
        <v>0</v>
      </c>
      <c r="W5" s="94">
        <v>0</v>
      </c>
      <c r="X5" s="94">
        <v>1</v>
      </c>
      <c r="Y5" s="94">
        <v>0</v>
      </c>
      <c r="Z5" s="94">
        <v>47879198</v>
      </c>
    </row>
    <row r="6" spans="1:26">
      <c r="A6" s="97" t="s">
        <v>462</v>
      </c>
      <c r="B6" s="97" t="s">
        <v>463</v>
      </c>
      <c r="C6" s="97"/>
      <c r="D6" s="98" t="s">
        <v>511</v>
      </c>
      <c r="E6" s="95" t="s">
        <v>141</v>
      </c>
      <c r="F6" s="97" t="s">
        <v>454</v>
      </c>
      <c r="G6" s="95" t="s">
        <v>3585</v>
      </c>
      <c r="H6" s="94" t="s">
        <v>720</v>
      </c>
      <c r="I6" s="99">
        <v>13</v>
      </c>
      <c r="J6" s="99">
        <v>2</v>
      </c>
      <c r="K6" s="110">
        <v>4</v>
      </c>
      <c r="L6" s="94">
        <v>4</v>
      </c>
      <c r="M6" s="94">
        <v>0</v>
      </c>
      <c r="N6" s="94">
        <v>0</v>
      </c>
      <c r="O6" s="94">
        <v>0</v>
      </c>
      <c r="P6" s="94">
        <v>0</v>
      </c>
      <c r="Q6" s="94">
        <v>0</v>
      </c>
      <c r="R6" s="94">
        <v>0</v>
      </c>
      <c r="S6" s="94">
        <v>0</v>
      </c>
      <c r="T6" s="94">
        <v>0</v>
      </c>
      <c r="U6" s="94">
        <v>0</v>
      </c>
      <c r="V6" s="94">
        <v>0</v>
      </c>
      <c r="W6" s="94">
        <v>0</v>
      </c>
      <c r="X6" s="94">
        <v>4</v>
      </c>
      <c r="Y6" s="94">
        <v>0</v>
      </c>
      <c r="Z6" s="94">
        <v>47879784</v>
      </c>
    </row>
    <row r="7" spans="1:26">
      <c r="A7" s="97" t="s">
        <v>464</v>
      </c>
      <c r="B7" s="97" t="s">
        <v>465</v>
      </c>
      <c r="C7" s="97"/>
      <c r="D7" s="98"/>
      <c r="E7" s="95" t="s">
        <v>137</v>
      </c>
      <c r="F7" s="97" t="s">
        <v>454</v>
      </c>
      <c r="G7" s="95" t="s">
        <v>3586</v>
      </c>
      <c r="H7" s="94" t="s">
        <v>723</v>
      </c>
      <c r="I7" s="99">
        <v>5</v>
      </c>
      <c r="J7" s="99">
        <v>2</v>
      </c>
      <c r="K7" s="110">
        <v>14</v>
      </c>
      <c r="L7" s="94">
        <v>10</v>
      </c>
      <c r="M7" s="94">
        <v>1</v>
      </c>
      <c r="N7" s="94">
        <v>1</v>
      </c>
      <c r="O7" s="94">
        <v>0</v>
      </c>
      <c r="P7" s="94">
        <v>1</v>
      </c>
      <c r="Q7" s="94">
        <v>0</v>
      </c>
      <c r="R7" s="94">
        <v>0</v>
      </c>
      <c r="S7" s="94">
        <v>0</v>
      </c>
      <c r="T7" s="94">
        <v>0</v>
      </c>
      <c r="U7" s="94">
        <v>0</v>
      </c>
      <c r="V7" s="94">
        <v>0</v>
      </c>
      <c r="W7" s="94">
        <v>1</v>
      </c>
      <c r="X7" s="94">
        <v>8</v>
      </c>
      <c r="Y7" s="94">
        <v>0</v>
      </c>
      <c r="Z7" s="94">
        <v>47879519</v>
      </c>
    </row>
    <row r="8" spans="1:26">
      <c r="A8" s="97" t="s">
        <v>466</v>
      </c>
      <c r="B8" s="97" t="s">
        <v>467</v>
      </c>
      <c r="C8" s="97"/>
      <c r="D8" s="98"/>
      <c r="E8" s="95" t="s">
        <v>135</v>
      </c>
      <c r="F8" s="97" t="s">
        <v>454</v>
      </c>
      <c r="G8" s="95" t="s">
        <v>3587</v>
      </c>
      <c r="H8" s="94" t="s">
        <v>716</v>
      </c>
      <c r="I8" s="99">
        <v>5</v>
      </c>
      <c r="J8" s="99">
        <v>1</v>
      </c>
      <c r="K8" s="110">
        <v>39</v>
      </c>
      <c r="L8" s="94">
        <v>29</v>
      </c>
      <c r="M8" s="94">
        <v>3</v>
      </c>
      <c r="N8" s="94">
        <v>3</v>
      </c>
      <c r="O8" s="94">
        <v>0</v>
      </c>
      <c r="P8" s="94">
        <v>4</v>
      </c>
      <c r="Q8" s="94">
        <v>0</v>
      </c>
      <c r="R8" s="94">
        <v>0</v>
      </c>
      <c r="S8" s="94">
        <v>0</v>
      </c>
      <c r="T8" s="94">
        <v>0</v>
      </c>
      <c r="U8" s="94">
        <v>0</v>
      </c>
      <c r="V8" s="94">
        <v>0</v>
      </c>
      <c r="W8" s="94">
        <v>0</v>
      </c>
      <c r="X8" s="94">
        <v>18</v>
      </c>
      <c r="Y8" s="94">
        <v>0</v>
      </c>
      <c r="Z8" s="94">
        <v>54000605</v>
      </c>
    </row>
    <row r="9" spans="1:26">
      <c r="A9" s="97" t="s">
        <v>468</v>
      </c>
      <c r="B9" s="97" t="s">
        <v>469</v>
      </c>
      <c r="C9" s="97"/>
      <c r="D9" s="98" t="s">
        <v>511</v>
      </c>
      <c r="E9" s="95" t="s">
        <v>848</v>
      </c>
      <c r="F9" s="97" t="s">
        <v>454</v>
      </c>
      <c r="G9" s="95" t="s">
        <v>3588</v>
      </c>
      <c r="H9" s="94" t="s">
        <v>718</v>
      </c>
      <c r="I9" s="99">
        <v>5</v>
      </c>
      <c r="J9" s="99">
        <v>1</v>
      </c>
      <c r="K9" s="110">
        <v>42</v>
      </c>
      <c r="L9" s="94">
        <v>31</v>
      </c>
      <c r="M9" s="94">
        <v>2</v>
      </c>
      <c r="N9" s="94">
        <v>3</v>
      </c>
      <c r="O9" s="94">
        <v>2</v>
      </c>
      <c r="P9" s="94">
        <v>3</v>
      </c>
      <c r="Q9" s="94">
        <v>0</v>
      </c>
      <c r="R9" s="94">
        <v>1</v>
      </c>
      <c r="S9" s="94">
        <v>0</v>
      </c>
      <c r="T9" s="94">
        <v>0</v>
      </c>
      <c r="U9" s="94">
        <v>0</v>
      </c>
      <c r="V9" s="94">
        <v>0</v>
      </c>
      <c r="W9" s="94">
        <v>0</v>
      </c>
      <c r="X9" s="94">
        <v>19</v>
      </c>
      <c r="Y9" s="94">
        <v>0</v>
      </c>
      <c r="Z9" s="94">
        <v>47879360</v>
      </c>
    </row>
    <row r="10" spans="1:26">
      <c r="A10" s="97" t="s">
        <v>470</v>
      </c>
      <c r="B10" s="97" t="s">
        <v>471</v>
      </c>
      <c r="C10" s="97"/>
      <c r="D10" s="98" t="s">
        <v>512</v>
      </c>
      <c r="E10" s="95" t="s">
        <v>136</v>
      </c>
      <c r="F10" s="97" t="s">
        <v>454</v>
      </c>
      <c r="G10" s="95" t="s">
        <v>3589</v>
      </c>
      <c r="H10" s="94" t="s">
        <v>717</v>
      </c>
      <c r="I10" s="99">
        <v>5</v>
      </c>
      <c r="J10" s="99">
        <v>1</v>
      </c>
      <c r="K10" s="110">
        <v>29</v>
      </c>
      <c r="L10" s="94">
        <v>24</v>
      </c>
      <c r="M10" s="94">
        <v>2</v>
      </c>
      <c r="N10" s="94">
        <v>1</v>
      </c>
      <c r="O10" s="94">
        <v>0</v>
      </c>
      <c r="P10" s="94">
        <v>2</v>
      </c>
      <c r="Q10" s="94">
        <v>0</v>
      </c>
      <c r="R10" s="94">
        <v>0</v>
      </c>
      <c r="S10" s="94">
        <v>0</v>
      </c>
      <c r="T10" s="94">
        <v>0</v>
      </c>
      <c r="U10" s="94">
        <v>0</v>
      </c>
      <c r="V10" s="94">
        <v>0</v>
      </c>
      <c r="W10" s="94">
        <v>0</v>
      </c>
      <c r="X10" s="94">
        <v>0</v>
      </c>
      <c r="Y10" s="94">
        <v>15</v>
      </c>
      <c r="Z10" s="94">
        <v>77580539</v>
      </c>
    </row>
    <row r="11" spans="1:26">
      <c r="A11" s="97" t="s">
        <v>472</v>
      </c>
      <c r="B11" s="97" t="s">
        <v>473</v>
      </c>
      <c r="C11" s="97"/>
      <c r="D11" s="97" t="s">
        <v>456</v>
      </c>
      <c r="E11" s="95" t="s">
        <v>142</v>
      </c>
      <c r="F11" s="97" t="s">
        <v>456</v>
      </c>
      <c r="G11" s="95" t="s">
        <v>3590</v>
      </c>
      <c r="H11" s="94" t="s">
        <v>677</v>
      </c>
      <c r="I11" s="99">
        <v>13</v>
      </c>
      <c r="J11" s="99">
        <v>2</v>
      </c>
      <c r="K11" s="110">
        <v>2</v>
      </c>
      <c r="L11" s="94">
        <v>2</v>
      </c>
      <c r="M11" s="94">
        <v>0</v>
      </c>
      <c r="N11" s="94">
        <v>0</v>
      </c>
      <c r="O11" s="94">
        <v>0</v>
      </c>
      <c r="P11" s="94">
        <v>0</v>
      </c>
      <c r="Q11" s="94">
        <v>0</v>
      </c>
      <c r="R11" s="94">
        <v>0</v>
      </c>
      <c r="S11" s="94">
        <v>0</v>
      </c>
      <c r="T11" s="94">
        <v>0</v>
      </c>
      <c r="U11" s="94">
        <v>0</v>
      </c>
      <c r="V11" s="94">
        <v>0</v>
      </c>
      <c r="W11" s="94">
        <v>0</v>
      </c>
      <c r="X11" s="94">
        <v>2</v>
      </c>
      <c r="Y11" s="94">
        <v>0</v>
      </c>
      <c r="Z11" s="94">
        <v>46065200</v>
      </c>
    </row>
    <row r="12" spans="1:26">
      <c r="A12" s="97" t="s">
        <v>474</v>
      </c>
      <c r="B12" s="97" t="s">
        <v>475</v>
      </c>
      <c r="C12" s="97"/>
      <c r="E12" s="104" t="s">
        <v>145</v>
      </c>
      <c r="F12" s="97" t="s">
        <v>456</v>
      </c>
      <c r="G12" s="95" t="s">
        <v>3591</v>
      </c>
      <c r="H12" s="94" t="s">
        <v>770</v>
      </c>
      <c r="I12" s="99">
        <v>13</v>
      </c>
      <c r="J12" s="99">
        <v>2</v>
      </c>
      <c r="K12" s="110">
        <v>2</v>
      </c>
      <c r="L12" s="94">
        <v>2</v>
      </c>
      <c r="M12" s="94">
        <v>0</v>
      </c>
      <c r="N12" s="94">
        <v>0</v>
      </c>
      <c r="O12" s="94">
        <v>0</v>
      </c>
      <c r="P12" s="94">
        <v>0</v>
      </c>
      <c r="Q12" s="94">
        <v>0</v>
      </c>
      <c r="R12" s="94">
        <v>0</v>
      </c>
      <c r="S12" s="94">
        <v>0</v>
      </c>
      <c r="T12" s="94">
        <v>0</v>
      </c>
      <c r="U12" s="94">
        <v>0</v>
      </c>
      <c r="V12" s="94">
        <v>0</v>
      </c>
      <c r="W12" s="94">
        <v>0</v>
      </c>
      <c r="X12" s="94">
        <v>1</v>
      </c>
      <c r="Y12" s="94">
        <v>0</v>
      </c>
      <c r="Z12" s="94">
        <v>46067363</v>
      </c>
    </row>
    <row r="13" spans="1:26">
      <c r="A13" s="97" t="s">
        <v>476</v>
      </c>
      <c r="B13" s="97" t="s">
        <v>477</v>
      </c>
      <c r="C13" s="97"/>
      <c r="E13" s="95" t="s">
        <v>143</v>
      </c>
      <c r="F13" s="97" t="s">
        <v>456</v>
      </c>
      <c r="G13" s="95" t="s">
        <v>3592</v>
      </c>
      <c r="H13" s="94" t="s">
        <v>769</v>
      </c>
      <c r="I13" s="99">
        <v>13</v>
      </c>
      <c r="J13" s="99">
        <v>2</v>
      </c>
      <c r="K13" s="110">
        <v>3</v>
      </c>
      <c r="L13" s="94">
        <v>3</v>
      </c>
      <c r="M13" s="94">
        <v>0</v>
      </c>
      <c r="N13" s="94">
        <v>0</v>
      </c>
      <c r="O13" s="94">
        <v>0</v>
      </c>
      <c r="P13" s="94">
        <v>0</v>
      </c>
      <c r="Q13" s="94">
        <v>0</v>
      </c>
      <c r="R13" s="94">
        <v>0</v>
      </c>
      <c r="S13" s="94">
        <v>0</v>
      </c>
      <c r="T13" s="94">
        <v>0</v>
      </c>
      <c r="U13" s="94">
        <v>0</v>
      </c>
      <c r="V13" s="94">
        <v>0</v>
      </c>
      <c r="W13" s="94">
        <v>0</v>
      </c>
      <c r="X13" s="94">
        <v>3</v>
      </c>
      <c r="Y13" s="94">
        <v>0</v>
      </c>
      <c r="Z13" s="94">
        <v>46065172</v>
      </c>
    </row>
    <row r="14" spans="1:26">
      <c r="A14" s="97" t="s">
        <v>478</v>
      </c>
      <c r="B14" s="97" t="s">
        <v>479</v>
      </c>
      <c r="C14" s="97"/>
      <c r="E14" s="95" t="s">
        <v>144</v>
      </c>
      <c r="F14" s="97" t="s">
        <v>456</v>
      </c>
      <c r="G14" s="95" t="s">
        <v>3593</v>
      </c>
      <c r="H14" s="94" t="s">
        <v>1064</v>
      </c>
      <c r="I14" s="99">
        <v>13</v>
      </c>
      <c r="J14" s="99">
        <v>2</v>
      </c>
      <c r="K14" s="110">
        <v>5</v>
      </c>
      <c r="L14" s="94">
        <v>4</v>
      </c>
      <c r="M14" s="94">
        <v>0</v>
      </c>
      <c r="N14" s="94">
        <v>1</v>
      </c>
      <c r="O14" s="94">
        <v>0</v>
      </c>
      <c r="P14" s="94">
        <v>0</v>
      </c>
      <c r="Q14" s="94">
        <v>0</v>
      </c>
      <c r="R14" s="94">
        <v>0</v>
      </c>
      <c r="S14" s="94">
        <v>0</v>
      </c>
      <c r="T14" s="94">
        <v>0</v>
      </c>
      <c r="U14" s="94">
        <v>0</v>
      </c>
      <c r="V14" s="94">
        <v>0</v>
      </c>
      <c r="W14" s="94">
        <v>0</v>
      </c>
      <c r="X14" s="94">
        <v>3</v>
      </c>
      <c r="Y14" s="94">
        <v>0</v>
      </c>
      <c r="Z14" s="94">
        <v>46065186</v>
      </c>
    </row>
    <row r="15" spans="1:26">
      <c r="A15" s="97" t="s">
        <v>480</v>
      </c>
      <c r="B15" s="97" t="s">
        <v>481</v>
      </c>
      <c r="C15" s="97"/>
      <c r="E15" s="95" t="s">
        <v>3594</v>
      </c>
      <c r="F15" s="97" t="s">
        <v>456</v>
      </c>
      <c r="G15" s="95" t="s">
        <v>3595</v>
      </c>
      <c r="H15" s="94" t="s">
        <v>771</v>
      </c>
      <c r="I15" s="99">
        <v>13</v>
      </c>
      <c r="J15" s="99">
        <v>2</v>
      </c>
      <c r="K15" s="110">
        <v>1</v>
      </c>
      <c r="L15" s="94">
        <v>1</v>
      </c>
      <c r="M15" s="94">
        <v>0</v>
      </c>
      <c r="N15" s="94">
        <v>0</v>
      </c>
      <c r="O15" s="94">
        <v>0</v>
      </c>
      <c r="P15" s="94">
        <v>0</v>
      </c>
      <c r="Q15" s="94">
        <v>0</v>
      </c>
      <c r="R15" s="94">
        <v>0</v>
      </c>
      <c r="S15" s="94">
        <v>0</v>
      </c>
      <c r="T15" s="94">
        <v>0</v>
      </c>
      <c r="U15" s="94">
        <v>0</v>
      </c>
      <c r="V15" s="94">
        <v>0</v>
      </c>
      <c r="W15" s="94">
        <v>0</v>
      </c>
      <c r="X15" s="94">
        <v>1</v>
      </c>
      <c r="Y15" s="94">
        <v>0</v>
      </c>
      <c r="Z15" s="94">
        <v>46065192190001</v>
      </c>
    </row>
    <row r="16" spans="1:26">
      <c r="A16" s="97" t="s">
        <v>482</v>
      </c>
      <c r="B16" s="97" t="s">
        <v>483</v>
      </c>
      <c r="C16" s="97"/>
      <c r="E16" s="95" t="s">
        <v>1160</v>
      </c>
      <c r="F16" s="97" t="s">
        <v>456</v>
      </c>
      <c r="G16" s="95" t="s">
        <v>3596</v>
      </c>
      <c r="H16" s="94" t="s">
        <v>678</v>
      </c>
      <c r="I16" s="99">
        <v>13</v>
      </c>
      <c r="J16" s="99">
        <v>2</v>
      </c>
      <c r="K16" s="110">
        <v>1</v>
      </c>
      <c r="L16" s="94">
        <v>1</v>
      </c>
      <c r="M16" s="94">
        <v>0</v>
      </c>
      <c r="N16" s="94">
        <v>0</v>
      </c>
      <c r="O16" s="94">
        <v>0</v>
      </c>
      <c r="P16" s="94">
        <v>0</v>
      </c>
      <c r="Q16" s="94">
        <v>0</v>
      </c>
      <c r="R16" s="94">
        <v>0</v>
      </c>
      <c r="S16" s="94">
        <v>0</v>
      </c>
      <c r="T16" s="94">
        <v>0</v>
      </c>
      <c r="U16" s="94">
        <v>0</v>
      </c>
      <c r="V16" s="94">
        <v>0</v>
      </c>
      <c r="W16" s="94">
        <v>0</v>
      </c>
      <c r="X16" s="94">
        <v>2</v>
      </c>
      <c r="Y16" s="94">
        <v>0</v>
      </c>
      <c r="Z16" s="94">
        <v>46065217</v>
      </c>
    </row>
    <row r="17" spans="1:26">
      <c r="A17" s="97" t="s">
        <v>484</v>
      </c>
      <c r="B17" s="97" t="s">
        <v>485</v>
      </c>
      <c r="C17" s="97"/>
      <c r="E17" s="95" t="s">
        <v>1062</v>
      </c>
      <c r="F17" s="97" t="s">
        <v>456</v>
      </c>
      <c r="G17" s="95" t="s">
        <v>3597</v>
      </c>
      <c r="H17" s="94" t="s">
        <v>767</v>
      </c>
      <c r="I17" s="99">
        <v>5</v>
      </c>
      <c r="J17" s="99">
        <v>2</v>
      </c>
      <c r="K17" s="110">
        <v>16</v>
      </c>
      <c r="L17" s="94">
        <v>11</v>
      </c>
      <c r="M17" s="94">
        <v>1</v>
      </c>
      <c r="N17" s="94">
        <v>1</v>
      </c>
      <c r="O17" s="94">
        <v>1</v>
      </c>
      <c r="P17" s="94">
        <v>1</v>
      </c>
      <c r="Q17" s="94">
        <v>0</v>
      </c>
      <c r="R17" s="94">
        <v>1</v>
      </c>
      <c r="S17" s="94">
        <v>0</v>
      </c>
      <c r="T17" s="94">
        <v>0</v>
      </c>
      <c r="U17" s="94">
        <v>0</v>
      </c>
      <c r="V17" s="94">
        <v>0</v>
      </c>
      <c r="W17" s="94">
        <v>0</v>
      </c>
      <c r="X17" s="94">
        <v>11</v>
      </c>
      <c r="Y17" s="94">
        <v>0</v>
      </c>
      <c r="Z17" s="94">
        <v>46067914</v>
      </c>
    </row>
    <row r="18" spans="1:26">
      <c r="A18" s="97" t="s">
        <v>486</v>
      </c>
      <c r="B18" s="97" t="s">
        <v>487</v>
      </c>
      <c r="C18" s="97"/>
      <c r="D18" s="98" t="s">
        <v>511</v>
      </c>
      <c r="E18" s="95" t="s">
        <v>1063</v>
      </c>
      <c r="F18" s="97" t="s">
        <v>456</v>
      </c>
      <c r="G18" s="95" t="s">
        <v>3598</v>
      </c>
      <c r="H18" s="94" t="s">
        <v>766</v>
      </c>
      <c r="I18" s="99">
        <v>5</v>
      </c>
      <c r="J18" s="99">
        <v>2</v>
      </c>
      <c r="K18" s="110">
        <v>16</v>
      </c>
      <c r="L18" s="94">
        <v>11</v>
      </c>
      <c r="M18" s="94">
        <v>1</v>
      </c>
      <c r="N18" s="94">
        <v>1</v>
      </c>
      <c r="O18" s="94">
        <v>1</v>
      </c>
      <c r="P18" s="94">
        <v>1</v>
      </c>
      <c r="Q18" s="94">
        <v>0</v>
      </c>
      <c r="R18" s="94">
        <v>1</v>
      </c>
      <c r="S18" s="94">
        <v>0</v>
      </c>
      <c r="T18" s="94">
        <v>0</v>
      </c>
      <c r="U18" s="94">
        <v>0</v>
      </c>
      <c r="V18" s="94">
        <v>0</v>
      </c>
      <c r="W18" s="94">
        <v>0</v>
      </c>
      <c r="X18" s="94">
        <v>9</v>
      </c>
      <c r="Y18" s="94">
        <v>0</v>
      </c>
      <c r="Z18" s="94">
        <v>1849602</v>
      </c>
    </row>
    <row r="19" spans="1:26">
      <c r="A19" s="97" t="s">
        <v>488</v>
      </c>
      <c r="B19" s="97" t="s">
        <v>489</v>
      </c>
      <c r="C19" s="97"/>
      <c r="D19" s="98" t="s">
        <v>511</v>
      </c>
      <c r="E19" s="95" t="s">
        <v>146</v>
      </c>
      <c r="F19" s="97" t="s">
        <v>456</v>
      </c>
      <c r="G19" s="95" t="s">
        <v>3599</v>
      </c>
      <c r="H19" s="94" t="s">
        <v>768</v>
      </c>
      <c r="I19" s="99">
        <v>5</v>
      </c>
      <c r="J19" s="99">
        <v>2</v>
      </c>
      <c r="K19" s="110">
        <v>1</v>
      </c>
      <c r="L19" s="94">
        <v>1</v>
      </c>
      <c r="M19" s="94">
        <v>0</v>
      </c>
      <c r="N19" s="94">
        <v>0</v>
      </c>
      <c r="O19" s="94">
        <v>0</v>
      </c>
      <c r="P19" s="94">
        <v>0</v>
      </c>
      <c r="Q19" s="94">
        <v>0</v>
      </c>
      <c r="R19" s="94">
        <v>0</v>
      </c>
      <c r="S19" s="94">
        <v>0</v>
      </c>
      <c r="T19" s="94">
        <v>0</v>
      </c>
      <c r="U19" s="94">
        <v>0</v>
      </c>
      <c r="V19" s="94">
        <v>0</v>
      </c>
      <c r="W19" s="94">
        <v>0</v>
      </c>
      <c r="X19" s="94">
        <v>1</v>
      </c>
      <c r="Y19" s="94">
        <v>0</v>
      </c>
      <c r="Z19" s="94">
        <v>57123969</v>
      </c>
    </row>
    <row r="20" spans="1:26">
      <c r="A20" s="97" t="s">
        <v>490</v>
      </c>
      <c r="B20" s="97" t="s">
        <v>491</v>
      </c>
      <c r="C20" s="97"/>
      <c r="D20" s="98" t="s">
        <v>512</v>
      </c>
      <c r="E20" s="95" t="s">
        <v>516</v>
      </c>
      <c r="F20" s="97" t="s">
        <v>456</v>
      </c>
      <c r="G20" s="95" t="s">
        <v>3600</v>
      </c>
      <c r="H20" s="94" t="s">
        <v>578</v>
      </c>
      <c r="I20" s="99">
        <v>5</v>
      </c>
      <c r="J20" s="99">
        <v>2</v>
      </c>
      <c r="K20" s="110">
        <v>5</v>
      </c>
      <c r="L20" s="94">
        <v>4</v>
      </c>
      <c r="M20" s="94">
        <v>0</v>
      </c>
      <c r="N20" s="94">
        <v>1</v>
      </c>
      <c r="O20" s="94">
        <v>0</v>
      </c>
      <c r="P20" s="94">
        <v>0</v>
      </c>
      <c r="Q20" s="94">
        <v>0</v>
      </c>
      <c r="R20" s="94">
        <v>0</v>
      </c>
      <c r="S20" s="94">
        <v>0</v>
      </c>
      <c r="T20" s="94">
        <v>0</v>
      </c>
      <c r="U20" s="94">
        <v>0</v>
      </c>
      <c r="V20" s="94">
        <v>0</v>
      </c>
      <c r="W20" s="94">
        <v>0</v>
      </c>
      <c r="X20" s="94">
        <v>4</v>
      </c>
      <c r="Y20" s="94">
        <v>0</v>
      </c>
      <c r="Z20" s="94">
        <v>57124058</v>
      </c>
    </row>
    <row r="21" spans="1:26">
      <c r="A21" s="97" t="s">
        <v>492</v>
      </c>
      <c r="B21" s="97" t="s">
        <v>493</v>
      </c>
      <c r="C21" s="97"/>
      <c r="D21" s="97" t="s">
        <v>458</v>
      </c>
      <c r="E21" s="95" t="s">
        <v>147</v>
      </c>
      <c r="F21" s="97" t="s">
        <v>458</v>
      </c>
      <c r="G21" s="95" t="s">
        <v>3601</v>
      </c>
      <c r="H21" s="94" t="s">
        <v>765</v>
      </c>
      <c r="I21" s="99">
        <v>13</v>
      </c>
      <c r="J21" s="99">
        <v>2</v>
      </c>
      <c r="K21" s="110">
        <v>2</v>
      </c>
      <c r="L21" s="94">
        <v>2</v>
      </c>
      <c r="M21" s="94">
        <v>0</v>
      </c>
      <c r="N21" s="94">
        <v>0</v>
      </c>
      <c r="O21" s="94">
        <v>0</v>
      </c>
      <c r="P21" s="94">
        <v>0</v>
      </c>
      <c r="Q21" s="94">
        <v>0</v>
      </c>
      <c r="R21" s="94">
        <v>0</v>
      </c>
      <c r="S21" s="94">
        <v>0</v>
      </c>
      <c r="T21" s="94">
        <v>0</v>
      </c>
      <c r="U21" s="94">
        <v>0</v>
      </c>
      <c r="V21" s="94">
        <v>0</v>
      </c>
      <c r="W21" s="94">
        <v>0</v>
      </c>
      <c r="X21" s="94">
        <v>0</v>
      </c>
      <c r="Y21" s="94">
        <v>1</v>
      </c>
      <c r="Z21" s="94">
        <v>22783758</v>
      </c>
    </row>
    <row r="22" spans="1:26">
      <c r="A22" s="97" t="s">
        <v>494</v>
      </c>
      <c r="B22" s="97" t="s">
        <v>495</v>
      </c>
      <c r="C22" s="97"/>
      <c r="D22" s="98" t="s">
        <v>511</v>
      </c>
      <c r="E22" s="95" t="s">
        <v>148</v>
      </c>
      <c r="F22" s="97" t="s">
        <v>458</v>
      </c>
      <c r="G22" s="95" t="s">
        <v>3602</v>
      </c>
      <c r="H22" s="94" t="s">
        <v>580</v>
      </c>
      <c r="I22" s="99">
        <v>13</v>
      </c>
      <c r="J22" s="99">
        <v>2</v>
      </c>
      <c r="K22" s="110">
        <v>2</v>
      </c>
      <c r="L22" s="94">
        <v>2</v>
      </c>
      <c r="M22" s="94">
        <v>0</v>
      </c>
      <c r="N22" s="94">
        <v>0</v>
      </c>
      <c r="O22" s="94">
        <v>0</v>
      </c>
      <c r="P22" s="94">
        <v>0</v>
      </c>
      <c r="Q22" s="94">
        <v>0</v>
      </c>
      <c r="R22" s="94">
        <v>0</v>
      </c>
      <c r="S22" s="94">
        <v>0</v>
      </c>
      <c r="T22" s="94">
        <v>0</v>
      </c>
      <c r="U22" s="94">
        <v>0</v>
      </c>
      <c r="V22" s="94">
        <v>0</v>
      </c>
      <c r="W22" s="94">
        <v>0</v>
      </c>
      <c r="X22" s="94">
        <v>0</v>
      </c>
      <c r="Y22" s="94">
        <v>2</v>
      </c>
      <c r="Z22" s="94">
        <v>22783741</v>
      </c>
    </row>
    <row r="23" spans="1:26">
      <c r="A23" s="97" t="s">
        <v>496</v>
      </c>
      <c r="B23" s="97" t="s">
        <v>497</v>
      </c>
      <c r="C23" s="97"/>
      <c r="E23" s="95" t="s">
        <v>149</v>
      </c>
      <c r="F23" s="97" t="s">
        <v>458</v>
      </c>
      <c r="G23" s="95" t="s">
        <v>3603</v>
      </c>
      <c r="H23" s="94" t="s">
        <v>775</v>
      </c>
      <c r="I23" s="99">
        <v>13</v>
      </c>
      <c r="J23" s="99">
        <v>2</v>
      </c>
      <c r="K23" s="110">
        <v>3</v>
      </c>
      <c r="L23" s="94">
        <v>3</v>
      </c>
      <c r="M23" s="94">
        <v>0</v>
      </c>
      <c r="N23" s="94">
        <v>0</v>
      </c>
      <c r="O23" s="94">
        <v>0</v>
      </c>
      <c r="P23" s="94">
        <v>0</v>
      </c>
      <c r="Q23" s="94">
        <v>0</v>
      </c>
      <c r="R23" s="94">
        <v>0</v>
      </c>
      <c r="S23" s="94">
        <v>0</v>
      </c>
      <c r="T23" s="94">
        <v>0</v>
      </c>
      <c r="U23" s="94">
        <v>0</v>
      </c>
      <c r="V23" s="94">
        <v>0</v>
      </c>
      <c r="W23" s="94">
        <v>0</v>
      </c>
      <c r="X23" s="94">
        <v>0</v>
      </c>
      <c r="Y23" s="94">
        <v>2</v>
      </c>
      <c r="Z23" s="94">
        <v>22783959</v>
      </c>
    </row>
    <row r="24" spans="1:26">
      <c r="A24" s="97" t="s">
        <v>498</v>
      </c>
      <c r="B24" s="97" t="s">
        <v>499</v>
      </c>
      <c r="C24" s="97"/>
      <c r="E24" s="95" t="s">
        <v>150</v>
      </c>
      <c r="F24" s="97" t="s">
        <v>458</v>
      </c>
      <c r="G24" s="95" t="s">
        <v>3604</v>
      </c>
      <c r="H24" s="94" t="s">
        <v>581</v>
      </c>
      <c r="I24" s="99">
        <v>13</v>
      </c>
      <c r="J24" s="99">
        <v>2</v>
      </c>
      <c r="K24" s="110">
        <v>1</v>
      </c>
      <c r="L24" s="94">
        <v>1</v>
      </c>
      <c r="M24" s="94">
        <v>0</v>
      </c>
      <c r="N24" s="94">
        <v>0</v>
      </c>
      <c r="O24" s="94">
        <v>0</v>
      </c>
      <c r="P24" s="94">
        <v>0</v>
      </c>
      <c r="Q24" s="94">
        <v>0</v>
      </c>
      <c r="R24" s="94">
        <v>0</v>
      </c>
      <c r="S24" s="94">
        <v>0</v>
      </c>
      <c r="T24" s="94">
        <v>0</v>
      </c>
      <c r="U24" s="94">
        <v>0</v>
      </c>
      <c r="V24" s="94">
        <v>0</v>
      </c>
      <c r="W24" s="94">
        <v>0</v>
      </c>
      <c r="X24" s="94">
        <v>0</v>
      </c>
      <c r="Y24" s="94">
        <v>1</v>
      </c>
      <c r="Z24" s="94">
        <v>22783712</v>
      </c>
    </row>
    <row r="25" spans="1:26">
      <c r="A25" s="97" t="s">
        <v>500</v>
      </c>
      <c r="B25" s="97" t="s">
        <v>501</v>
      </c>
      <c r="C25" s="97"/>
      <c r="D25" s="98" t="s">
        <v>511</v>
      </c>
      <c r="E25" s="95" t="s">
        <v>151</v>
      </c>
      <c r="F25" s="97" t="s">
        <v>458</v>
      </c>
      <c r="G25" s="95" t="s">
        <v>3605</v>
      </c>
      <c r="H25" s="94" t="s">
        <v>776</v>
      </c>
      <c r="I25" s="99">
        <v>13</v>
      </c>
      <c r="J25" s="99">
        <v>2</v>
      </c>
      <c r="K25" s="110">
        <v>3</v>
      </c>
      <c r="L25" s="94">
        <v>3</v>
      </c>
      <c r="M25" s="94">
        <v>0</v>
      </c>
      <c r="N25" s="94">
        <v>0</v>
      </c>
      <c r="O25" s="94">
        <v>0</v>
      </c>
      <c r="P25" s="94">
        <v>0</v>
      </c>
      <c r="Q25" s="94">
        <v>0</v>
      </c>
      <c r="R25" s="94">
        <v>0</v>
      </c>
      <c r="S25" s="94">
        <v>0</v>
      </c>
      <c r="T25" s="94">
        <v>0</v>
      </c>
      <c r="U25" s="94">
        <v>0</v>
      </c>
      <c r="V25" s="94">
        <v>0</v>
      </c>
      <c r="W25" s="94">
        <v>0</v>
      </c>
      <c r="X25" s="94">
        <v>0</v>
      </c>
      <c r="Y25" s="94">
        <v>2</v>
      </c>
      <c r="Z25" s="94">
        <v>53993024</v>
      </c>
    </row>
    <row r="26" spans="1:26">
      <c r="A26" s="97" t="s">
        <v>502</v>
      </c>
      <c r="B26" s="97" t="s">
        <v>503</v>
      </c>
      <c r="C26" s="97"/>
      <c r="D26" s="98" t="s">
        <v>511</v>
      </c>
      <c r="E26" s="95" t="s">
        <v>152</v>
      </c>
      <c r="F26" s="97" t="s">
        <v>458</v>
      </c>
      <c r="G26" s="95" t="s">
        <v>3606</v>
      </c>
      <c r="H26" s="94" t="s">
        <v>777</v>
      </c>
      <c r="I26" s="99">
        <v>13</v>
      </c>
      <c r="J26" s="99">
        <v>2</v>
      </c>
      <c r="K26" s="110">
        <v>5</v>
      </c>
      <c r="L26" s="94">
        <v>4</v>
      </c>
      <c r="M26" s="94">
        <v>0</v>
      </c>
      <c r="N26" s="94">
        <v>1</v>
      </c>
      <c r="O26" s="94">
        <v>0</v>
      </c>
      <c r="P26" s="94">
        <v>0</v>
      </c>
      <c r="Q26" s="94">
        <v>0</v>
      </c>
      <c r="R26" s="94">
        <v>0</v>
      </c>
      <c r="S26" s="94">
        <v>0</v>
      </c>
      <c r="T26" s="94">
        <v>0</v>
      </c>
      <c r="U26" s="94">
        <v>0</v>
      </c>
      <c r="V26" s="94">
        <v>0</v>
      </c>
      <c r="W26" s="94">
        <v>0</v>
      </c>
      <c r="X26" s="94">
        <v>0</v>
      </c>
      <c r="Y26" s="94">
        <v>2</v>
      </c>
      <c r="Z26" s="94">
        <v>22783735</v>
      </c>
    </row>
    <row r="27" spans="1:26">
      <c r="A27" s="97" t="s">
        <v>504</v>
      </c>
      <c r="B27" s="97" t="s">
        <v>505</v>
      </c>
      <c r="C27" s="97"/>
      <c r="D27" s="98" t="s">
        <v>511</v>
      </c>
      <c r="E27" s="95" t="s">
        <v>153</v>
      </c>
      <c r="F27" s="97" t="s">
        <v>458</v>
      </c>
      <c r="G27" s="95" t="s">
        <v>3607</v>
      </c>
      <c r="H27" s="94" t="s">
        <v>515</v>
      </c>
      <c r="I27" s="99">
        <v>13</v>
      </c>
      <c r="J27" s="99">
        <v>2</v>
      </c>
      <c r="K27" s="110">
        <v>3</v>
      </c>
      <c r="L27" s="94">
        <v>3</v>
      </c>
      <c r="M27" s="94">
        <v>0</v>
      </c>
      <c r="N27" s="94">
        <v>0</v>
      </c>
      <c r="O27" s="94">
        <v>0</v>
      </c>
      <c r="P27" s="94">
        <v>0</v>
      </c>
      <c r="Q27" s="94">
        <v>0</v>
      </c>
      <c r="R27" s="94">
        <v>0</v>
      </c>
      <c r="S27" s="94">
        <v>0</v>
      </c>
      <c r="T27" s="94">
        <v>0</v>
      </c>
      <c r="U27" s="94">
        <v>0</v>
      </c>
      <c r="V27" s="94">
        <v>0</v>
      </c>
      <c r="W27" s="94">
        <v>0</v>
      </c>
      <c r="X27" s="94">
        <v>0</v>
      </c>
      <c r="Y27" s="94">
        <v>2</v>
      </c>
      <c r="Z27" s="94">
        <v>10586076</v>
      </c>
    </row>
    <row r="28" spans="1:26">
      <c r="A28" s="97" t="s">
        <v>506</v>
      </c>
      <c r="B28" s="97" t="s">
        <v>507</v>
      </c>
      <c r="C28" s="97"/>
      <c r="D28" s="98" t="s">
        <v>511</v>
      </c>
      <c r="E28" s="95" t="s">
        <v>849</v>
      </c>
      <c r="F28" s="97" t="s">
        <v>458</v>
      </c>
      <c r="G28" s="95" t="s">
        <v>3608</v>
      </c>
      <c r="H28" s="94" t="s">
        <v>579</v>
      </c>
      <c r="I28" s="99">
        <v>5</v>
      </c>
      <c r="J28" s="99">
        <v>1</v>
      </c>
      <c r="K28" s="110">
        <v>16</v>
      </c>
      <c r="L28" s="94">
        <v>11</v>
      </c>
      <c r="M28" s="94">
        <v>1</v>
      </c>
      <c r="N28" s="94">
        <v>1</v>
      </c>
      <c r="O28" s="94">
        <v>0</v>
      </c>
      <c r="P28" s="94">
        <v>1</v>
      </c>
      <c r="Q28" s="94">
        <v>1</v>
      </c>
      <c r="R28" s="94">
        <v>1</v>
      </c>
      <c r="S28" s="94">
        <v>0</v>
      </c>
      <c r="T28" s="94">
        <v>0</v>
      </c>
      <c r="U28" s="94">
        <v>0</v>
      </c>
      <c r="V28" s="94">
        <v>0</v>
      </c>
      <c r="W28" s="94">
        <v>0</v>
      </c>
      <c r="X28" s="94">
        <v>0</v>
      </c>
      <c r="Y28" s="94">
        <v>7</v>
      </c>
      <c r="Z28" s="94">
        <v>64629014</v>
      </c>
    </row>
    <row r="29" spans="1:26">
      <c r="A29" s="97" t="s">
        <v>508</v>
      </c>
      <c r="B29" s="97" t="s">
        <v>509</v>
      </c>
      <c r="C29" s="97"/>
      <c r="D29" s="98" t="s">
        <v>511</v>
      </c>
      <c r="E29" s="95" t="s">
        <v>853</v>
      </c>
      <c r="F29" s="97" t="s">
        <v>458</v>
      </c>
      <c r="G29" s="95" t="s">
        <v>3609</v>
      </c>
      <c r="H29" s="94" t="s">
        <v>774</v>
      </c>
      <c r="I29" s="99">
        <v>5</v>
      </c>
      <c r="J29" s="99">
        <v>1</v>
      </c>
      <c r="K29" s="110">
        <v>14</v>
      </c>
      <c r="L29" s="94">
        <v>10</v>
      </c>
      <c r="M29" s="94">
        <v>1</v>
      </c>
      <c r="N29" s="94">
        <v>1</v>
      </c>
      <c r="O29" s="94">
        <v>1</v>
      </c>
      <c r="P29" s="94">
        <v>1</v>
      </c>
      <c r="Q29" s="94">
        <v>0</v>
      </c>
      <c r="R29" s="94">
        <v>0</v>
      </c>
      <c r="S29" s="94">
        <v>0</v>
      </c>
      <c r="T29" s="94">
        <v>0</v>
      </c>
      <c r="U29" s="94">
        <v>0</v>
      </c>
      <c r="V29" s="94">
        <v>0</v>
      </c>
      <c r="W29" s="94">
        <v>0</v>
      </c>
      <c r="X29" s="94">
        <v>0</v>
      </c>
      <c r="Y29" s="94">
        <v>6</v>
      </c>
      <c r="Z29" s="94">
        <v>22784031</v>
      </c>
    </row>
    <row r="30" spans="1:26">
      <c r="D30" s="98" t="s">
        <v>511</v>
      </c>
      <c r="E30" s="95" t="s">
        <v>850</v>
      </c>
      <c r="F30" s="97" t="s">
        <v>458</v>
      </c>
      <c r="G30" s="95" t="s">
        <v>3610</v>
      </c>
      <c r="H30" s="94" t="s">
        <v>772</v>
      </c>
      <c r="I30" s="99">
        <v>5</v>
      </c>
      <c r="J30" s="99">
        <v>1</v>
      </c>
      <c r="K30" s="110">
        <v>8</v>
      </c>
      <c r="L30" s="94">
        <v>6</v>
      </c>
      <c r="M30" s="94">
        <v>1</v>
      </c>
      <c r="N30" s="94">
        <v>1</v>
      </c>
      <c r="O30" s="94">
        <v>0</v>
      </c>
      <c r="P30" s="94">
        <v>0</v>
      </c>
      <c r="Q30" s="94">
        <v>0</v>
      </c>
      <c r="R30" s="94">
        <v>0</v>
      </c>
      <c r="S30" s="94">
        <v>0</v>
      </c>
      <c r="T30" s="94">
        <v>0</v>
      </c>
      <c r="U30" s="94">
        <v>0</v>
      </c>
      <c r="V30" s="94">
        <v>0</v>
      </c>
      <c r="W30" s="94">
        <v>0</v>
      </c>
      <c r="X30" s="94">
        <v>0</v>
      </c>
      <c r="Y30" s="94">
        <v>5</v>
      </c>
      <c r="Z30" s="94">
        <v>22780234</v>
      </c>
    </row>
    <row r="31" spans="1:26">
      <c r="D31" s="98" t="s">
        <v>511</v>
      </c>
      <c r="E31" s="95" t="s">
        <v>851</v>
      </c>
      <c r="F31" s="97" t="s">
        <v>458</v>
      </c>
      <c r="G31" s="95" t="s">
        <v>3611</v>
      </c>
      <c r="H31" s="94" t="s">
        <v>794</v>
      </c>
      <c r="I31" s="99">
        <v>5</v>
      </c>
      <c r="J31" s="99">
        <v>1</v>
      </c>
      <c r="K31" s="110">
        <v>8</v>
      </c>
      <c r="L31" s="94">
        <v>6</v>
      </c>
      <c r="M31" s="94">
        <v>1</v>
      </c>
      <c r="N31" s="94">
        <v>1</v>
      </c>
      <c r="O31" s="94">
        <v>0</v>
      </c>
      <c r="P31" s="94">
        <v>0</v>
      </c>
      <c r="Q31" s="94">
        <v>0</v>
      </c>
      <c r="R31" s="94">
        <v>0</v>
      </c>
      <c r="S31" s="94">
        <v>0</v>
      </c>
      <c r="T31" s="94">
        <v>0</v>
      </c>
      <c r="U31" s="94">
        <v>0</v>
      </c>
      <c r="V31" s="94">
        <v>0</v>
      </c>
      <c r="W31" s="94">
        <v>0</v>
      </c>
      <c r="X31" s="94">
        <v>0</v>
      </c>
      <c r="Y31" s="94">
        <v>0</v>
      </c>
      <c r="Z31" s="94">
        <v>57124779</v>
      </c>
    </row>
    <row r="32" spans="1:26">
      <c r="D32" s="98" t="s">
        <v>512</v>
      </c>
      <c r="E32" s="95" t="s">
        <v>852</v>
      </c>
      <c r="F32" s="97" t="s">
        <v>458</v>
      </c>
      <c r="G32" s="95" t="s">
        <v>3612</v>
      </c>
      <c r="H32" s="94" t="s">
        <v>773</v>
      </c>
      <c r="I32" s="99">
        <v>5</v>
      </c>
      <c r="J32" s="99">
        <v>1</v>
      </c>
      <c r="K32" s="110">
        <v>12</v>
      </c>
      <c r="L32" s="94">
        <v>8</v>
      </c>
      <c r="M32" s="94">
        <v>1</v>
      </c>
      <c r="N32" s="94">
        <v>1</v>
      </c>
      <c r="O32" s="94">
        <v>1</v>
      </c>
      <c r="P32" s="94">
        <v>1</v>
      </c>
      <c r="Q32" s="94">
        <v>0</v>
      </c>
      <c r="R32" s="94">
        <v>0</v>
      </c>
      <c r="S32" s="94">
        <v>0</v>
      </c>
      <c r="T32" s="94">
        <v>0</v>
      </c>
      <c r="U32" s="94">
        <v>0</v>
      </c>
      <c r="V32" s="94">
        <v>0</v>
      </c>
      <c r="W32" s="94">
        <v>0</v>
      </c>
      <c r="X32" s="94">
        <v>0</v>
      </c>
      <c r="Y32" s="94">
        <v>6</v>
      </c>
      <c r="Z32" s="94">
        <v>22784048</v>
      </c>
    </row>
    <row r="33" spans="4:26">
      <c r="D33" s="97" t="s">
        <v>460</v>
      </c>
      <c r="E33" s="95" t="s">
        <v>154</v>
      </c>
      <c r="F33" s="97" t="s">
        <v>460</v>
      </c>
      <c r="G33" s="95" t="s">
        <v>3613</v>
      </c>
      <c r="H33" s="94" t="s">
        <v>780</v>
      </c>
      <c r="I33" s="99">
        <v>13</v>
      </c>
      <c r="J33" s="99">
        <v>2</v>
      </c>
      <c r="K33" s="110">
        <v>2</v>
      </c>
      <c r="L33" s="94">
        <v>2</v>
      </c>
      <c r="M33" s="94">
        <v>0</v>
      </c>
      <c r="N33" s="94">
        <v>0</v>
      </c>
      <c r="O33" s="94">
        <v>0</v>
      </c>
      <c r="P33" s="94">
        <v>0</v>
      </c>
      <c r="Q33" s="94">
        <v>0</v>
      </c>
      <c r="R33" s="94">
        <v>0</v>
      </c>
      <c r="S33" s="94">
        <v>0</v>
      </c>
      <c r="T33" s="94">
        <v>0</v>
      </c>
      <c r="U33" s="94">
        <v>0</v>
      </c>
      <c r="V33" s="94">
        <v>0</v>
      </c>
      <c r="W33" s="94">
        <v>0</v>
      </c>
      <c r="X33" s="94">
        <v>2</v>
      </c>
      <c r="Y33" s="94">
        <v>0</v>
      </c>
      <c r="Z33" s="94">
        <v>57124118</v>
      </c>
    </row>
    <row r="34" spans="4:26">
      <c r="E34" s="95" t="s">
        <v>155</v>
      </c>
      <c r="F34" s="97" t="s">
        <v>460</v>
      </c>
      <c r="G34" s="95" t="s">
        <v>3614</v>
      </c>
      <c r="H34" s="94" t="s">
        <v>781</v>
      </c>
      <c r="I34" s="99">
        <v>13</v>
      </c>
      <c r="J34" s="99">
        <v>2</v>
      </c>
      <c r="K34" s="110">
        <v>2</v>
      </c>
      <c r="L34" s="94">
        <v>2</v>
      </c>
      <c r="M34" s="94">
        <v>0</v>
      </c>
      <c r="N34" s="94">
        <v>0</v>
      </c>
      <c r="O34" s="94">
        <v>0</v>
      </c>
      <c r="P34" s="94">
        <v>0</v>
      </c>
      <c r="Q34" s="94">
        <v>0</v>
      </c>
      <c r="R34" s="94">
        <v>0</v>
      </c>
      <c r="S34" s="94">
        <v>0</v>
      </c>
      <c r="T34" s="94">
        <v>0</v>
      </c>
      <c r="U34" s="94">
        <v>0</v>
      </c>
      <c r="V34" s="94">
        <v>0</v>
      </c>
      <c r="W34" s="94">
        <v>0</v>
      </c>
      <c r="X34" s="94">
        <v>2</v>
      </c>
      <c r="Y34" s="94">
        <v>0</v>
      </c>
      <c r="Z34" s="94">
        <v>57124101</v>
      </c>
    </row>
    <row r="35" spans="4:26">
      <c r="D35" s="98" t="s">
        <v>511</v>
      </c>
      <c r="E35" s="95" t="s">
        <v>157</v>
      </c>
      <c r="F35" s="97" t="s">
        <v>460</v>
      </c>
      <c r="G35" s="95" t="s">
        <v>3615</v>
      </c>
      <c r="H35" s="94" t="s">
        <v>782</v>
      </c>
      <c r="I35" s="99">
        <v>13</v>
      </c>
      <c r="J35" s="99">
        <v>2</v>
      </c>
      <c r="K35" s="110">
        <v>2</v>
      </c>
      <c r="L35" s="94">
        <v>2</v>
      </c>
      <c r="M35" s="94">
        <v>0</v>
      </c>
      <c r="N35" s="94">
        <v>0</v>
      </c>
      <c r="O35" s="94">
        <v>0</v>
      </c>
      <c r="P35" s="94">
        <v>0</v>
      </c>
      <c r="Q35" s="94">
        <v>0</v>
      </c>
      <c r="R35" s="94">
        <v>0</v>
      </c>
      <c r="S35" s="94">
        <v>0</v>
      </c>
      <c r="T35" s="94">
        <v>0</v>
      </c>
      <c r="U35" s="94">
        <v>0</v>
      </c>
      <c r="V35" s="94">
        <v>0</v>
      </c>
      <c r="W35" s="94">
        <v>0</v>
      </c>
      <c r="X35" s="94">
        <v>3</v>
      </c>
      <c r="Y35" s="94">
        <v>0</v>
      </c>
      <c r="Z35" s="94">
        <v>57124153</v>
      </c>
    </row>
    <row r="36" spans="4:26">
      <c r="D36" s="98" t="s">
        <v>511</v>
      </c>
      <c r="E36" s="95" t="s">
        <v>156</v>
      </c>
      <c r="F36" s="97" t="s">
        <v>460</v>
      </c>
      <c r="G36" s="95" t="s">
        <v>3616</v>
      </c>
      <c r="H36" s="94" t="s">
        <v>779</v>
      </c>
      <c r="I36" s="99">
        <v>5</v>
      </c>
      <c r="J36" s="99">
        <v>2</v>
      </c>
      <c r="K36" s="110">
        <v>10</v>
      </c>
      <c r="L36" s="94">
        <v>8</v>
      </c>
      <c r="M36" s="94">
        <v>1</v>
      </c>
      <c r="N36" s="94">
        <v>0</v>
      </c>
      <c r="O36" s="94">
        <v>1</v>
      </c>
      <c r="P36" s="94">
        <v>0</v>
      </c>
      <c r="Q36" s="94">
        <v>0</v>
      </c>
      <c r="R36" s="94">
        <v>0</v>
      </c>
      <c r="S36" s="94">
        <v>0</v>
      </c>
      <c r="T36" s="94">
        <v>0</v>
      </c>
      <c r="U36" s="94">
        <v>0</v>
      </c>
      <c r="V36" s="94">
        <v>0</v>
      </c>
      <c r="W36" s="94">
        <v>0</v>
      </c>
      <c r="X36" s="94">
        <v>6</v>
      </c>
      <c r="Y36" s="94">
        <v>0</v>
      </c>
      <c r="Z36" s="94">
        <v>30565745</v>
      </c>
    </row>
    <row r="37" spans="4:26">
      <c r="D37" s="98" t="s">
        <v>512</v>
      </c>
      <c r="E37" s="95" t="s">
        <v>854</v>
      </c>
      <c r="F37" s="97" t="s">
        <v>460</v>
      </c>
      <c r="G37" s="95" t="s">
        <v>3617</v>
      </c>
      <c r="H37" s="94" t="s">
        <v>778</v>
      </c>
      <c r="I37" s="99">
        <v>5</v>
      </c>
      <c r="J37" s="99">
        <v>2</v>
      </c>
      <c r="K37" s="110">
        <v>16</v>
      </c>
      <c r="L37" s="94">
        <v>12</v>
      </c>
      <c r="M37" s="94">
        <v>1</v>
      </c>
      <c r="N37" s="94">
        <v>2</v>
      </c>
      <c r="O37" s="94">
        <v>1</v>
      </c>
      <c r="P37" s="94">
        <v>0</v>
      </c>
      <c r="Q37" s="94">
        <v>0</v>
      </c>
      <c r="R37" s="94">
        <v>0</v>
      </c>
      <c r="S37" s="94">
        <v>0</v>
      </c>
      <c r="T37" s="94">
        <v>0</v>
      </c>
      <c r="U37" s="94">
        <v>0</v>
      </c>
      <c r="V37" s="94">
        <v>0</v>
      </c>
      <c r="W37" s="94">
        <v>0</v>
      </c>
      <c r="X37" s="94">
        <v>11</v>
      </c>
      <c r="Y37" s="94">
        <v>0</v>
      </c>
      <c r="Z37" s="94">
        <v>57124302</v>
      </c>
    </row>
    <row r="38" spans="4:26">
      <c r="D38" s="97" t="s">
        <v>462</v>
      </c>
      <c r="E38" s="95" t="s">
        <v>159</v>
      </c>
      <c r="F38" s="97" t="s">
        <v>462</v>
      </c>
      <c r="G38" s="95" t="s">
        <v>3618</v>
      </c>
      <c r="H38" s="94" t="s">
        <v>582</v>
      </c>
      <c r="I38" s="99">
        <v>13</v>
      </c>
      <c r="J38" s="99">
        <v>2</v>
      </c>
      <c r="K38" s="110">
        <v>3</v>
      </c>
      <c r="L38" s="94">
        <v>3</v>
      </c>
      <c r="M38" s="94">
        <v>0</v>
      </c>
      <c r="N38" s="94">
        <v>0</v>
      </c>
      <c r="O38" s="94">
        <v>0</v>
      </c>
      <c r="P38" s="94">
        <v>0</v>
      </c>
      <c r="Q38" s="94">
        <v>0</v>
      </c>
      <c r="R38" s="94">
        <v>0</v>
      </c>
      <c r="S38" s="94">
        <v>0</v>
      </c>
      <c r="T38" s="94">
        <v>0</v>
      </c>
      <c r="U38" s="94">
        <v>0</v>
      </c>
      <c r="V38" s="94">
        <v>0</v>
      </c>
      <c r="W38" s="94">
        <v>0</v>
      </c>
      <c r="X38" s="94">
        <v>2</v>
      </c>
      <c r="Y38" s="94">
        <v>0</v>
      </c>
      <c r="Z38" s="94">
        <v>1641787</v>
      </c>
    </row>
    <row r="39" spans="4:26">
      <c r="D39" s="98" t="s">
        <v>511</v>
      </c>
      <c r="E39" s="95" t="s">
        <v>167</v>
      </c>
      <c r="F39" s="97" t="s">
        <v>462</v>
      </c>
      <c r="G39" s="95" t="s">
        <v>3619</v>
      </c>
      <c r="H39" s="94" t="s">
        <v>888</v>
      </c>
      <c r="I39" s="99">
        <v>13</v>
      </c>
      <c r="J39" s="99">
        <v>2</v>
      </c>
      <c r="K39" s="110">
        <v>7</v>
      </c>
      <c r="L39" s="94">
        <v>6</v>
      </c>
      <c r="M39" s="94">
        <v>0</v>
      </c>
      <c r="N39" s="94">
        <v>1</v>
      </c>
      <c r="O39" s="94">
        <v>0</v>
      </c>
      <c r="P39" s="94">
        <v>0</v>
      </c>
      <c r="Q39" s="94">
        <v>0</v>
      </c>
      <c r="R39" s="94">
        <v>0</v>
      </c>
      <c r="S39" s="94">
        <v>0</v>
      </c>
      <c r="T39" s="94">
        <v>0</v>
      </c>
      <c r="U39" s="94">
        <v>0</v>
      </c>
      <c r="V39" s="94">
        <v>0</v>
      </c>
      <c r="W39" s="94">
        <v>0</v>
      </c>
      <c r="X39" s="94">
        <v>6</v>
      </c>
      <c r="Y39" s="94">
        <v>0</v>
      </c>
      <c r="Z39" s="94">
        <v>34254692</v>
      </c>
    </row>
    <row r="40" spans="4:26">
      <c r="D40" s="98" t="s">
        <v>511</v>
      </c>
      <c r="E40" s="95" t="s">
        <v>163</v>
      </c>
      <c r="F40" s="97" t="s">
        <v>462</v>
      </c>
      <c r="G40" s="95" t="s">
        <v>3620</v>
      </c>
      <c r="H40" s="94" t="s">
        <v>584</v>
      </c>
      <c r="I40" s="99">
        <v>13</v>
      </c>
      <c r="J40" s="99">
        <v>2</v>
      </c>
      <c r="K40" s="110">
        <v>2</v>
      </c>
      <c r="L40" s="94">
        <v>2</v>
      </c>
      <c r="M40" s="94">
        <v>0</v>
      </c>
      <c r="N40" s="94">
        <v>0</v>
      </c>
      <c r="O40" s="94">
        <v>0</v>
      </c>
      <c r="P40" s="94">
        <v>0</v>
      </c>
      <c r="Q40" s="94">
        <v>0</v>
      </c>
      <c r="R40" s="94">
        <v>0</v>
      </c>
      <c r="S40" s="94">
        <v>0</v>
      </c>
      <c r="T40" s="94">
        <v>0</v>
      </c>
      <c r="U40" s="94">
        <v>0</v>
      </c>
      <c r="V40" s="94">
        <v>0</v>
      </c>
      <c r="W40" s="94">
        <v>0</v>
      </c>
      <c r="X40" s="94">
        <v>1</v>
      </c>
      <c r="Y40" s="94">
        <v>0</v>
      </c>
      <c r="Z40" s="94">
        <v>53996941</v>
      </c>
    </row>
    <row r="41" spans="4:26">
      <c r="D41" s="98" t="s">
        <v>511</v>
      </c>
      <c r="E41" s="95" t="s">
        <v>162</v>
      </c>
      <c r="F41" s="97" t="s">
        <v>462</v>
      </c>
      <c r="G41" s="95" t="s">
        <v>3621</v>
      </c>
      <c r="H41" s="94" t="s">
        <v>796</v>
      </c>
      <c r="I41" s="99">
        <v>13</v>
      </c>
      <c r="J41" s="99">
        <v>2</v>
      </c>
      <c r="K41" s="110">
        <v>3</v>
      </c>
      <c r="L41" s="94">
        <v>3</v>
      </c>
      <c r="M41" s="94">
        <v>0</v>
      </c>
      <c r="N41" s="94">
        <v>0</v>
      </c>
      <c r="O41" s="94">
        <v>0</v>
      </c>
      <c r="P41" s="94">
        <v>0</v>
      </c>
      <c r="Q41" s="94">
        <v>0</v>
      </c>
      <c r="R41" s="94">
        <v>0</v>
      </c>
      <c r="S41" s="94">
        <v>0</v>
      </c>
      <c r="T41" s="94">
        <v>0</v>
      </c>
      <c r="U41" s="94">
        <v>0</v>
      </c>
      <c r="V41" s="94">
        <v>0</v>
      </c>
      <c r="W41" s="94">
        <v>0</v>
      </c>
      <c r="X41" s="94">
        <v>2</v>
      </c>
      <c r="Y41" s="94">
        <v>0</v>
      </c>
      <c r="Z41" s="94">
        <v>53996407</v>
      </c>
    </row>
    <row r="42" spans="4:26">
      <c r="D42" s="98" t="s">
        <v>511</v>
      </c>
      <c r="E42" s="95" t="s">
        <v>868</v>
      </c>
      <c r="F42" s="97" t="s">
        <v>462</v>
      </c>
      <c r="G42" s="95" t="s">
        <v>3622</v>
      </c>
      <c r="H42" s="94" t="s">
        <v>887</v>
      </c>
      <c r="I42" s="99">
        <v>13</v>
      </c>
      <c r="J42" s="99">
        <v>1</v>
      </c>
      <c r="K42" s="110">
        <v>9</v>
      </c>
      <c r="L42" s="94">
        <v>9</v>
      </c>
      <c r="M42" s="94">
        <v>0</v>
      </c>
      <c r="N42" s="94">
        <v>0</v>
      </c>
      <c r="O42" s="94">
        <v>0</v>
      </c>
      <c r="P42" s="94">
        <v>0</v>
      </c>
      <c r="Q42" s="94">
        <v>0</v>
      </c>
      <c r="R42" s="94">
        <v>0</v>
      </c>
      <c r="S42" s="94">
        <v>0</v>
      </c>
      <c r="T42" s="94">
        <v>0</v>
      </c>
      <c r="U42" s="94">
        <v>0</v>
      </c>
      <c r="V42" s="94">
        <v>0</v>
      </c>
      <c r="W42" s="94">
        <v>0</v>
      </c>
      <c r="X42" s="94">
        <v>6</v>
      </c>
      <c r="Y42" s="94">
        <v>0</v>
      </c>
      <c r="Z42" s="94">
        <v>52022703</v>
      </c>
    </row>
    <row r="43" spans="4:26">
      <c r="D43" s="98" t="s">
        <v>511</v>
      </c>
      <c r="E43" s="95" t="s">
        <v>165</v>
      </c>
      <c r="F43" s="97" t="s">
        <v>462</v>
      </c>
      <c r="G43" s="95" t="s">
        <v>3623</v>
      </c>
      <c r="H43" s="94" t="s">
        <v>1061</v>
      </c>
      <c r="I43" s="99">
        <v>13</v>
      </c>
      <c r="J43" s="99">
        <v>2</v>
      </c>
      <c r="K43" s="110">
        <v>1</v>
      </c>
      <c r="L43" s="94">
        <v>1</v>
      </c>
      <c r="M43" s="94">
        <v>0</v>
      </c>
      <c r="N43" s="94">
        <v>0</v>
      </c>
      <c r="O43" s="94">
        <v>0</v>
      </c>
      <c r="P43" s="94">
        <v>0</v>
      </c>
      <c r="Q43" s="94">
        <v>0</v>
      </c>
      <c r="R43" s="94">
        <v>0</v>
      </c>
      <c r="S43" s="94">
        <v>0</v>
      </c>
      <c r="T43" s="94">
        <v>0</v>
      </c>
      <c r="U43" s="94">
        <v>0</v>
      </c>
      <c r="V43" s="94">
        <v>0</v>
      </c>
      <c r="W43" s="94">
        <v>0</v>
      </c>
      <c r="X43" s="94">
        <v>2</v>
      </c>
      <c r="Y43" s="94">
        <v>0</v>
      </c>
      <c r="Z43" s="94">
        <v>52023163</v>
      </c>
    </row>
    <row r="44" spans="4:26">
      <c r="D44" s="98" t="s">
        <v>511</v>
      </c>
      <c r="E44" s="95" t="s">
        <v>166</v>
      </c>
      <c r="F44" s="97" t="s">
        <v>462</v>
      </c>
      <c r="G44" s="95" t="s">
        <v>3624</v>
      </c>
      <c r="H44" s="94" t="s">
        <v>586</v>
      </c>
      <c r="I44" s="99">
        <v>13</v>
      </c>
      <c r="J44" s="99">
        <v>2</v>
      </c>
      <c r="K44" s="110">
        <v>2</v>
      </c>
      <c r="L44" s="94">
        <v>2</v>
      </c>
      <c r="M44" s="94">
        <v>0</v>
      </c>
      <c r="N44" s="94">
        <v>0</v>
      </c>
      <c r="O44" s="94">
        <v>0</v>
      </c>
      <c r="P44" s="94">
        <v>0</v>
      </c>
      <c r="Q44" s="94">
        <v>0</v>
      </c>
      <c r="R44" s="94">
        <v>0</v>
      </c>
      <c r="S44" s="94">
        <v>0</v>
      </c>
      <c r="T44" s="94">
        <v>0</v>
      </c>
      <c r="U44" s="94">
        <v>0</v>
      </c>
      <c r="V44" s="94">
        <v>0</v>
      </c>
      <c r="W44" s="94">
        <v>0</v>
      </c>
      <c r="X44" s="94">
        <v>1</v>
      </c>
      <c r="Y44" s="94">
        <v>0</v>
      </c>
      <c r="Z44" s="94">
        <v>52023097</v>
      </c>
    </row>
    <row r="45" spans="4:26">
      <c r="D45" s="98" t="s">
        <v>511</v>
      </c>
      <c r="E45" s="95" t="s">
        <v>168</v>
      </c>
      <c r="F45" s="97" t="s">
        <v>462</v>
      </c>
      <c r="G45" s="95" t="s">
        <v>3625</v>
      </c>
      <c r="H45" s="94" t="s">
        <v>889</v>
      </c>
      <c r="I45" s="99">
        <v>13</v>
      </c>
      <c r="J45" s="99">
        <v>2</v>
      </c>
      <c r="K45" s="110">
        <v>2</v>
      </c>
      <c r="L45" s="94">
        <v>2</v>
      </c>
      <c r="M45" s="94">
        <v>0</v>
      </c>
      <c r="N45" s="94">
        <v>0</v>
      </c>
      <c r="O45" s="94">
        <v>0</v>
      </c>
      <c r="P45" s="94">
        <v>0</v>
      </c>
      <c r="Q45" s="94">
        <v>0</v>
      </c>
      <c r="R45" s="94">
        <v>0</v>
      </c>
      <c r="S45" s="94">
        <v>0</v>
      </c>
      <c r="T45" s="94">
        <v>0</v>
      </c>
      <c r="U45" s="94">
        <v>0</v>
      </c>
      <c r="V45" s="94">
        <v>0</v>
      </c>
      <c r="W45" s="94">
        <v>0</v>
      </c>
      <c r="X45" s="94">
        <v>2</v>
      </c>
      <c r="Y45" s="94">
        <v>0</v>
      </c>
      <c r="Z45" s="94">
        <v>53996525</v>
      </c>
    </row>
    <row r="46" spans="4:26">
      <c r="D46" s="98" t="s">
        <v>511</v>
      </c>
      <c r="E46" s="95" t="s">
        <v>169</v>
      </c>
      <c r="F46" s="97" t="s">
        <v>462</v>
      </c>
      <c r="G46" s="95" t="s">
        <v>3626</v>
      </c>
      <c r="H46" s="94" t="s">
        <v>587</v>
      </c>
      <c r="I46" s="99">
        <v>5</v>
      </c>
      <c r="J46" s="99">
        <v>2</v>
      </c>
      <c r="K46" s="110">
        <v>7</v>
      </c>
      <c r="L46" s="94">
        <v>7</v>
      </c>
      <c r="M46" s="94">
        <v>0</v>
      </c>
      <c r="N46" s="94">
        <v>0</v>
      </c>
      <c r="O46" s="94">
        <v>0</v>
      </c>
      <c r="P46" s="94">
        <v>0</v>
      </c>
      <c r="Q46" s="94">
        <v>0</v>
      </c>
      <c r="R46" s="94">
        <v>0</v>
      </c>
      <c r="S46" s="94">
        <v>0</v>
      </c>
      <c r="T46" s="94">
        <v>0</v>
      </c>
      <c r="U46" s="94">
        <v>0</v>
      </c>
      <c r="V46" s="94">
        <v>0</v>
      </c>
      <c r="W46" s="94">
        <v>0</v>
      </c>
      <c r="X46" s="94">
        <v>4</v>
      </c>
      <c r="Y46" s="94">
        <v>0</v>
      </c>
      <c r="Z46" s="94">
        <v>53996749</v>
      </c>
    </row>
    <row r="47" spans="4:26">
      <c r="D47" s="98" t="s">
        <v>511</v>
      </c>
      <c r="E47" s="95" t="s">
        <v>160</v>
      </c>
      <c r="F47" s="97" t="s">
        <v>462</v>
      </c>
      <c r="G47" s="95" t="s">
        <v>3627</v>
      </c>
      <c r="H47" s="94" t="s">
        <v>583</v>
      </c>
      <c r="I47" s="99">
        <v>5</v>
      </c>
      <c r="J47" s="99">
        <v>2</v>
      </c>
      <c r="K47" s="110">
        <v>4</v>
      </c>
      <c r="L47" s="94">
        <v>4</v>
      </c>
      <c r="M47" s="94">
        <v>0</v>
      </c>
      <c r="N47" s="94">
        <v>0</v>
      </c>
      <c r="O47" s="94">
        <v>0</v>
      </c>
      <c r="P47" s="94">
        <v>0</v>
      </c>
      <c r="Q47" s="94">
        <v>0</v>
      </c>
      <c r="R47" s="94">
        <v>0</v>
      </c>
      <c r="S47" s="94">
        <v>0</v>
      </c>
      <c r="T47" s="94">
        <v>0</v>
      </c>
      <c r="U47" s="94">
        <v>0</v>
      </c>
      <c r="V47" s="94">
        <v>0</v>
      </c>
      <c r="W47" s="94">
        <v>0</v>
      </c>
      <c r="X47" s="94">
        <v>3</v>
      </c>
      <c r="Y47" s="94">
        <v>0</v>
      </c>
      <c r="Z47" s="94">
        <v>52023281</v>
      </c>
    </row>
    <row r="48" spans="4:26">
      <c r="D48" s="98" t="s">
        <v>511</v>
      </c>
      <c r="E48" s="95" t="s">
        <v>158</v>
      </c>
      <c r="F48" s="97" t="s">
        <v>462</v>
      </c>
      <c r="G48" s="95" t="s">
        <v>3628</v>
      </c>
      <c r="H48" s="94" t="s">
        <v>783</v>
      </c>
      <c r="I48" s="99">
        <v>5</v>
      </c>
      <c r="J48" s="99">
        <v>2</v>
      </c>
      <c r="K48" s="110">
        <v>3</v>
      </c>
      <c r="L48" s="94">
        <v>3</v>
      </c>
      <c r="M48" s="94">
        <v>0</v>
      </c>
      <c r="N48" s="94">
        <v>0</v>
      </c>
      <c r="O48" s="94">
        <v>0</v>
      </c>
      <c r="P48" s="94">
        <v>0</v>
      </c>
      <c r="Q48" s="94">
        <v>0</v>
      </c>
      <c r="R48" s="94">
        <v>0</v>
      </c>
      <c r="S48" s="94">
        <v>0</v>
      </c>
      <c r="T48" s="94">
        <v>0</v>
      </c>
      <c r="U48" s="94">
        <v>0</v>
      </c>
      <c r="V48" s="94">
        <v>0</v>
      </c>
      <c r="W48" s="94">
        <v>0</v>
      </c>
      <c r="X48" s="94">
        <v>2</v>
      </c>
      <c r="Y48" s="94">
        <v>0</v>
      </c>
      <c r="Z48" s="94">
        <v>53996672</v>
      </c>
    </row>
    <row r="49" spans="4:26">
      <c r="D49" s="98" t="s">
        <v>511</v>
      </c>
      <c r="E49" s="95" t="s">
        <v>164</v>
      </c>
      <c r="F49" s="97" t="s">
        <v>462</v>
      </c>
      <c r="G49" s="95" t="s">
        <v>3629</v>
      </c>
      <c r="H49" s="94" t="s">
        <v>784</v>
      </c>
      <c r="I49" s="99">
        <v>5</v>
      </c>
      <c r="J49" s="99">
        <v>2</v>
      </c>
      <c r="K49" s="110">
        <v>10</v>
      </c>
      <c r="L49" s="94">
        <v>10</v>
      </c>
      <c r="M49" s="94">
        <v>0</v>
      </c>
      <c r="N49" s="94">
        <v>0</v>
      </c>
      <c r="O49" s="94">
        <v>0</v>
      </c>
      <c r="P49" s="94">
        <v>0</v>
      </c>
      <c r="Q49" s="94">
        <v>0</v>
      </c>
      <c r="R49" s="94">
        <v>0</v>
      </c>
      <c r="S49" s="94">
        <v>0</v>
      </c>
      <c r="T49" s="94">
        <v>0</v>
      </c>
      <c r="U49" s="94">
        <v>0</v>
      </c>
      <c r="V49" s="94">
        <v>0</v>
      </c>
      <c r="W49" s="94">
        <v>0</v>
      </c>
      <c r="X49" s="94">
        <v>9</v>
      </c>
      <c r="Y49" s="94">
        <v>0</v>
      </c>
      <c r="Z49" s="94">
        <v>52023039</v>
      </c>
    </row>
    <row r="50" spans="4:26">
      <c r="D50" s="98" t="s">
        <v>511</v>
      </c>
      <c r="E50" s="95" t="s">
        <v>855</v>
      </c>
      <c r="F50" s="97" t="s">
        <v>462</v>
      </c>
      <c r="G50" s="95" t="s">
        <v>3630</v>
      </c>
      <c r="H50" s="104" t="s">
        <v>592</v>
      </c>
      <c r="I50" s="99">
        <v>5</v>
      </c>
      <c r="J50" s="99">
        <v>1</v>
      </c>
      <c r="K50" s="110">
        <v>21</v>
      </c>
      <c r="L50" s="94">
        <v>16</v>
      </c>
      <c r="M50" s="94">
        <v>0</v>
      </c>
      <c r="N50" s="94">
        <v>2</v>
      </c>
      <c r="O50" s="94">
        <v>1</v>
      </c>
      <c r="P50" s="94">
        <v>1</v>
      </c>
      <c r="Q50" s="94">
        <v>0</v>
      </c>
      <c r="R50" s="94">
        <v>0</v>
      </c>
      <c r="S50" s="94">
        <v>0</v>
      </c>
      <c r="T50" s="94">
        <v>0</v>
      </c>
      <c r="U50" s="94">
        <v>0</v>
      </c>
      <c r="V50" s="94">
        <v>0</v>
      </c>
      <c r="W50" s="94">
        <v>1</v>
      </c>
      <c r="X50" s="94">
        <v>12</v>
      </c>
      <c r="Y50" s="94">
        <v>0</v>
      </c>
      <c r="Z50" s="94">
        <v>52022850</v>
      </c>
    </row>
    <row r="51" spans="4:26">
      <c r="D51" s="98" t="s">
        <v>511</v>
      </c>
      <c r="E51" s="95" t="s">
        <v>1057</v>
      </c>
      <c r="F51" s="97" t="s">
        <v>462</v>
      </c>
      <c r="G51" s="95" t="s">
        <v>3631</v>
      </c>
      <c r="H51" s="94" t="s">
        <v>594</v>
      </c>
      <c r="I51" s="99">
        <v>5</v>
      </c>
      <c r="J51" s="99">
        <v>1</v>
      </c>
      <c r="K51" s="110">
        <v>22</v>
      </c>
      <c r="L51" s="94">
        <v>17</v>
      </c>
      <c r="M51" s="94">
        <v>0</v>
      </c>
      <c r="N51" s="94">
        <v>1</v>
      </c>
      <c r="O51" s="94">
        <v>1</v>
      </c>
      <c r="P51" s="94">
        <v>1</v>
      </c>
      <c r="Q51" s="94">
        <v>0</v>
      </c>
      <c r="R51" s="94">
        <v>1</v>
      </c>
      <c r="S51" s="94">
        <v>0</v>
      </c>
      <c r="T51" s="94">
        <v>0</v>
      </c>
      <c r="U51" s="94">
        <v>0</v>
      </c>
      <c r="V51" s="94">
        <v>0</v>
      </c>
      <c r="W51" s="94">
        <v>1</v>
      </c>
      <c r="X51" s="94">
        <v>10</v>
      </c>
      <c r="Y51" s="94">
        <v>0</v>
      </c>
      <c r="Z51" s="94">
        <v>52023016</v>
      </c>
    </row>
    <row r="52" spans="4:26">
      <c r="D52" s="98" t="s">
        <v>511</v>
      </c>
      <c r="E52" s="95" t="s">
        <v>862</v>
      </c>
      <c r="F52" s="97" t="s">
        <v>462</v>
      </c>
      <c r="G52" s="95" t="s">
        <v>3632</v>
      </c>
      <c r="H52" s="94" t="s">
        <v>593</v>
      </c>
      <c r="I52" s="99">
        <v>5</v>
      </c>
      <c r="J52" s="99">
        <v>1</v>
      </c>
      <c r="K52" s="110">
        <v>18</v>
      </c>
      <c r="L52" s="94">
        <v>12</v>
      </c>
      <c r="M52" s="94">
        <v>0</v>
      </c>
      <c r="N52" s="94">
        <v>1</v>
      </c>
      <c r="O52" s="94">
        <v>1</v>
      </c>
      <c r="P52" s="94">
        <v>1</v>
      </c>
      <c r="Q52" s="94">
        <v>1</v>
      </c>
      <c r="R52" s="94">
        <v>1</v>
      </c>
      <c r="S52" s="94">
        <v>0</v>
      </c>
      <c r="T52" s="94">
        <v>0</v>
      </c>
      <c r="U52" s="94">
        <v>0</v>
      </c>
      <c r="V52" s="94">
        <v>0</v>
      </c>
      <c r="W52" s="94">
        <v>1</v>
      </c>
      <c r="X52" s="94">
        <v>8</v>
      </c>
      <c r="Y52" s="94">
        <v>0</v>
      </c>
      <c r="Z52" s="94">
        <v>52022910</v>
      </c>
    </row>
    <row r="53" spans="4:26">
      <c r="E53" s="95" t="s">
        <v>856</v>
      </c>
      <c r="F53" s="97" t="s">
        <v>462</v>
      </c>
      <c r="G53" s="95" t="s">
        <v>3633</v>
      </c>
      <c r="H53" s="94" t="s">
        <v>795</v>
      </c>
      <c r="I53" s="99">
        <v>5</v>
      </c>
      <c r="J53" s="99">
        <v>1</v>
      </c>
      <c r="K53" s="110">
        <v>17</v>
      </c>
      <c r="L53" s="94">
        <v>12</v>
      </c>
      <c r="M53" s="94">
        <v>0</v>
      </c>
      <c r="N53" s="94">
        <v>1</v>
      </c>
      <c r="O53" s="94">
        <v>1</v>
      </c>
      <c r="P53" s="94">
        <v>1</v>
      </c>
      <c r="Q53" s="94">
        <v>0</v>
      </c>
      <c r="R53" s="94">
        <v>1</v>
      </c>
      <c r="S53" s="94">
        <v>0</v>
      </c>
      <c r="T53" s="94">
        <v>0</v>
      </c>
      <c r="U53" s="94">
        <v>0</v>
      </c>
      <c r="V53" s="94">
        <v>0</v>
      </c>
      <c r="W53" s="94">
        <v>1</v>
      </c>
      <c r="X53" s="94">
        <v>9</v>
      </c>
      <c r="Y53" s="94">
        <v>0</v>
      </c>
      <c r="Z53" s="94">
        <v>52023275</v>
      </c>
    </row>
    <row r="54" spans="4:26">
      <c r="E54" s="95" t="s">
        <v>857</v>
      </c>
      <c r="F54" s="97" t="s">
        <v>462</v>
      </c>
      <c r="G54" s="95" t="s">
        <v>3634</v>
      </c>
      <c r="H54" s="94" t="s">
        <v>785</v>
      </c>
      <c r="I54" s="99">
        <v>5</v>
      </c>
      <c r="J54" s="99">
        <v>1</v>
      </c>
      <c r="K54" s="110">
        <v>27</v>
      </c>
      <c r="L54" s="94">
        <v>23</v>
      </c>
      <c r="M54" s="94">
        <v>1</v>
      </c>
      <c r="N54" s="94">
        <v>2</v>
      </c>
      <c r="O54" s="94">
        <v>1</v>
      </c>
      <c r="P54" s="94">
        <v>0</v>
      </c>
      <c r="Q54" s="94">
        <v>0</v>
      </c>
      <c r="R54" s="94">
        <v>0</v>
      </c>
      <c r="S54" s="94">
        <v>0</v>
      </c>
      <c r="T54" s="94">
        <v>0</v>
      </c>
      <c r="U54" s="94">
        <v>0</v>
      </c>
      <c r="V54" s="94">
        <v>0</v>
      </c>
      <c r="W54" s="94">
        <v>0</v>
      </c>
      <c r="X54" s="94">
        <v>16</v>
      </c>
      <c r="Y54" s="94">
        <v>0</v>
      </c>
      <c r="Z54" s="94">
        <v>52023045</v>
      </c>
    </row>
    <row r="55" spans="4:26">
      <c r="E55" s="95" t="s">
        <v>863</v>
      </c>
      <c r="F55" s="97" t="s">
        <v>462</v>
      </c>
      <c r="G55" s="95" t="s">
        <v>3635</v>
      </c>
      <c r="H55" s="94" t="s">
        <v>787</v>
      </c>
      <c r="I55" s="99">
        <v>5</v>
      </c>
      <c r="J55" s="99">
        <v>1</v>
      </c>
      <c r="K55" s="110">
        <v>12</v>
      </c>
      <c r="L55" s="94">
        <v>8</v>
      </c>
      <c r="M55" s="94">
        <v>1</v>
      </c>
      <c r="N55" s="94">
        <v>1</v>
      </c>
      <c r="O55" s="94">
        <v>1</v>
      </c>
      <c r="P55" s="94">
        <v>0</v>
      </c>
      <c r="Q55" s="94">
        <v>0</v>
      </c>
      <c r="R55" s="94">
        <v>0</v>
      </c>
      <c r="S55" s="94">
        <v>0</v>
      </c>
      <c r="T55" s="94">
        <v>0</v>
      </c>
      <c r="U55" s="94">
        <v>0</v>
      </c>
      <c r="V55" s="94">
        <v>0</v>
      </c>
      <c r="W55" s="94">
        <v>1</v>
      </c>
      <c r="X55" s="94">
        <v>0</v>
      </c>
      <c r="Y55" s="94">
        <v>0</v>
      </c>
      <c r="Z55" s="94">
        <v>52023022</v>
      </c>
    </row>
    <row r="56" spans="4:26">
      <c r="E56" s="95" t="s">
        <v>864</v>
      </c>
      <c r="F56" s="97" t="s">
        <v>462</v>
      </c>
      <c r="G56" s="95" t="s">
        <v>3636</v>
      </c>
      <c r="H56" s="94" t="s">
        <v>590</v>
      </c>
      <c r="I56" s="99">
        <v>5</v>
      </c>
      <c r="J56" s="99">
        <v>1</v>
      </c>
      <c r="K56" s="110">
        <v>8</v>
      </c>
      <c r="L56" s="94">
        <v>6</v>
      </c>
      <c r="M56" s="104">
        <v>1</v>
      </c>
      <c r="N56" s="94">
        <v>1</v>
      </c>
      <c r="O56" s="94">
        <v>0</v>
      </c>
      <c r="P56" s="94">
        <v>0</v>
      </c>
      <c r="Q56" s="94">
        <v>0</v>
      </c>
      <c r="R56" s="94">
        <v>0</v>
      </c>
      <c r="S56" s="94">
        <v>0</v>
      </c>
      <c r="T56" s="94">
        <v>0</v>
      </c>
      <c r="U56" s="94">
        <v>0</v>
      </c>
      <c r="V56" s="94">
        <v>0</v>
      </c>
      <c r="W56" s="94">
        <v>0</v>
      </c>
      <c r="X56" s="94">
        <v>4</v>
      </c>
      <c r="Y56" s="94">
        <v>0</v>
      </c>
      <c r="Z56" s="94">
        <v>52022873</v>
      </c>
    </row>
    <row r="57" spans="4:26">
      <c r="E57" s="95" t="s">
        <v>865</v>
      </c>
      <c r="F57" s="97" t="s">
        <v>462</v>
      </c>
      <c r="G57" s="95" t="s">
        <v>3637</v>
      </c>
      <c r="H57" s="94" t="s">
        <v>788</v>
      </c>
      <c r="I57" s="99">
        <v>5</v>
      </c>
      <c r="J57" s="99">
        <v>1</v>
      </c>
      <c r="K57" s="110">
        <v>14</v>
      </c>
      <c r="L57" s="94">
        <v>12</v>
      </c>
      <c r="M57" s="94">
        <v>0</v>
      </c>
      <c r="N57" s="94">
        <v>1</v>
      </c>
      <c r="O57" s="94">
        <v>0</v>
      </c>
      <c r="P57" s="94">
        <v>1</v>
      </c>
      <c r="Q57" s="94">
        <v>0</v>
      </c>
      <c r="R57" s="94">
        <v>0</v>
      </c>
      <c r="S57" s="94">
        <v>0</v>
      </c>
      <c r="T57" s="94">
        <v>0</v>
      </c>
      <c r="U57" s="94">
        <v>0</v>
      </c>
      <c r="V57" s="94">
        <v>0</v>
      </c>
      <c r="W57" s="94">
        <v>0</v>
      </c>
      <c r="X57" s="94">
        <v>7</v>
      </c>
      <c r="Y57" s="94">
        <v>0</v>
      </c>
      <c r="Z57" s="94">
        <v>34278758</v>
      </c>
    </row>
    <row r="58" spans="4:26">
      <c r="E58" s="95" t="s">
        <v>1058</v>
      </c>
      <c r="F58" s="97" t="s">
        <v>462</v>
      </c>
      <c r="G58" s="95" t="s">
        <v>3638</v>
      </c>
      <c r="H58" s="94" t="s">
        <v>591</v>
      </c>
      <c r="I58" s="99">
        <v>5</v>
      </c>
      <c r="J58" s="99">
        <v>1</v>
      </c>
      <c r="K58" s="110">
        <v>15</v>
      </c>
      <c r="L58" s="94">
        <v>12</v>
      </c>
      <c r="M58" s="94">
        <v>1</v>
      </c>
      <c r="N58" s="94">
        <v>1</v>
      </c>
      <c r="O58" s="94">
        <v>1</v>
      </c>
      <c r="P58" s="94">
        <v>0</v>
      </c>
      <c r="Q58" s="94">
        <v>0</v>
      </c>
      <c r="R58" s="94">
        <v>0</v>
      </c>
      <c r="S58" s="94">
        <v>0</v>
      </c>
      <c r="T58" s="94">
        <v>0</v>
      </c>
      <c r="U58" s="94">
        <v>0</v>
      </c>
      <c r="V58" s="94">
        <v>0</v>
      </c>
      <c r="W58" s="94">
        <v>0</v>
      </c>
      <c r="X58" s="94">
        <v>8</v>
      </c>
      <c r="Y58" s="94">
        <v>0</v>
      </c>
      <c r="Z58" s="94">
        <v>52022962</v>
      </c>
    </row>
    <row r="59" spans="4:26">
      <c r="E59" s="95" t="s">
        <v>866</v>
      </c>
      <c r="F59" s="97" t="s">
        <v>462</v>
      </c>
      <c r="G59" s="95" t="s">
        <v>3639</v>
      </c>
      <c r="H59" s="94" t="s">
        <v>789</v>
      </c>
      <c r="I59" s="99">
        <v>5</v>
      </c>
      <c r="J59" s="99">
        <v>1</v>
      </c>
      <c r="K59" s="110">
        <v>14</v>
      </c>
      <c r="L59" s="94">
        <v>12</v>
      </c>
      <c r="M59" s="94">
        <v>0</v>
      </c>
      <c r="N59" s="94">
        <v>1</v>
      </c>
      <c r="O59" s="94">
        <v>1</v>
      </c>
      <c r="P59" s="94">
        <v>0</v>
      </c>
      <c r="Q59" s="94">
        <v>0</v>
      </c>
      <c r="R59" s="94">
        <v>0</v>
      </c>
      <c r="S59" s="94">
        <v>0</v>
      </c>
      <c r="T59" s="94">
        <v>0</v>
      </c>
      <c r="U59" s="94">
        <v>0</v>
      </c>
      <c r="V59" s="94">
        <v>0</v>
      </c>
      <c r="W59" s="94">
        <v>0</v>
      </c>
      <c r="X59" s="94">
        <v>8</v>
      </c>
      <c r="Y59" s="94">
        <v>0</v>
      </c>
      <c r="Z59" s="94">
        <v>52022838</v>
      </c>
    </row>
    <row r="60" spans="4:26">
      <c r="E60" s="95" t="s">
        <v>1059</v>
      </c>
      <c r="F60" s="97" t="s">
        <v>462</v>
      </c>
      <c r="G60" s="95" t="s">
        <v>3640</v>
      </c>
      <c r="H60" s="94" t="s">
        <v>588</v>
      </c>
      <c r="I60" s="99">
        <v>5</v>
      </c>
      <c r="J60" s="99">
        <v>1</v>
      </c>
      <c r="K60" s="110">
        <v>8</v>
      </c>
      <c r="L60" s="94">
        <v>6</v>
      </c>
      <c r="M60" s="94">
        <v>1</v>
      </c>
      <c r="N60" s="94">
        <v>1</v>
      </c>
      <c r="O60" s="94">
        <v>0</v>
      </c>
      <c r="P60" s="94">
        <v>0</v>
      </c>
      <c r="Q60" s="94">
        <v>0</v>
      </c>
      <c r="R60" s="94">
        <v>0</v>
      </c>
      <c r="S60" s="94">
        <v>0</v>
      </c>
      <c r="T60" s="94">
        <v>0</v>
      </c>
      <c r="U60" s="94">
        <v>0</v>
      </c>
      <c r="V60" s="94">
        <v>0</v>
      </c>
      <c r="W60" s="94">
        <v>0</v>
      </c>
      <c r="X60" s="94">
        <v>4</v>
      </c>
      <c r="Y60" s="94">
        <v>0</v>
      </c>
      <c r="Z60" s="94">
        <v>53996614</v>
      </c>
    </row>
    <row r="61" spans="4:26">
      <c r="E61" s="95" t="s">
        <v>867</v>
      </c>
      <c r="F61" s="97" t="s">
        <v>462</v>
      </c>
      <c r="G61" s="95" t="s">
        <v>3641</v>
      </c>
      <c r="H61" s="94" t="s">
        <v>790</v>
      </c>
      <c r="I61" s="99">
        <v>5</v>
      </c>
      <c r="J61" s="99">
        <v>1</v>
      </c>
      <c r="K61" s="110">
        <v>15</v>
      </c>
      <c r="L61" s="94">
        <v>13</v>
      </c>
      <c r="M61" s="94">
        <v>0</v>
      </c>
      <c r="N61" s="94">
        <v>1</v>
      </c>
      <c r="O61" s="94">
        <v>1</v>
      </c>
      <c r="P61" s="94">
        <v>0</v>
      </c>
      <c r="Q61" s="94">
        <v>0</v>
      </c>
      <c r="R61" s="94">
        <v>0</v>
      </c>
      <c r="S61" s="94">
        <v>0</v>
      </c>
      <c r="T61" s="94">
        <v>0</v>
      </c>
      <c r="U61" s="94">
        <v>0</v>
      </c>
      <c r="V61" s="94">
        <v>0</v>
      </c>
      <c r="W61" s="94">
        <v>0</v>
      </c>
      <c r="X61" s="94">
        <v>8</v>
      </c>
      <c r="Y61" s="94">
        <v>0</v>
      </c>
      <c r="Z61" s="94">
        <v>87153270</v>
      </c>
    </row>
    <row r="62" spans="4:26">
      <c r="E62" s="95" t="s">
        <v>858</v>
      </c>
      <c r="F62" s="97" t="s">
        <v>462</v>
      </c>
      <c r="G62" s="95" t="s">
        <v>3642</v>
      </c>
      <c r="H62" s="94" t="s">
        <v>786</v>
      </c>
      <c r="I62" s="99">
        <v>5</v>
      </c>
      <c r="J62" s="99">
        <v>1</v>
      </c>
      <c r="K62" s="110">
        <v>14</v>
      </c>
      <c r="L62" s="94">
        <v>12</v>
      </c>
      <c r="M62" s="94">
        <v>0</v>
      </c>
      <c r="N62" s="94">
        <v>1</v>
      </c>
      <c r="O62" s="94">
        <v>1</v>
      </c>
      <c r="P62" s="94">
        <v>0</v>
      </c>
      <c r="Q62" s="94">
        <v>0</v>
      </c>
      <c r="R62" s="94">
        <v>0</v>
      </c>
      <c r="S62" s="94">
        <v>0</v>
      </c>
      <c r="T62" s="94">
        <v>0</v>
      </c>
      <c r="U62" s="94">
        <v>0</v>
      </c>
      <c r="V62" s="94">
        <v>0</v>
      </c>
      <c r="W62" s="94">
        <v>0</v>
      </c>
      <c r="X62" s="94">
        <v>7</v>
      </c>
      <c r="Y62" s="94">
        <v>0</v>
      </c>
      <c r="Z62" s="94">
        <v>52022761</v>
      </c>
    </row>
    <row r="63" spans="4:26">
      <c r="E63" s="95" t="s">
        <v>298</v>
      </c>
      <c r="F63" s="97" t="s">
        <v>462</v>
      </c>
      <c r="G63" s="95" t="s">
        <v>3643</v>
      </c>
      <c r="H63" s="94" t="s">
        <v>589</v>
      </c>
      <c r="I63" s="99">
        <v>5</v>
      </c>
      <c r="J63" s="99">
        <v>1</v>
      </c>
      <c r="K63" s="110">
        <v>8</v>
      </c>
      <c r="L63" s="94">
        <v>7</v>
      </c>
      <c r="M63" s="94">
        <v>0</v>
      </c>
      <c r="N63" s="94">
        <v>1</v>
      </c>
      <c r="O63" s="94">
        <v>0</v>
      </c>
      <c r="P63" s="94">
        <v>0</v>
      </c>
      <c r="Q63" s="94">
        <v>0</v>
      </c>
      <c r="R63" s="94">
        <v>0</v>
      </c>
      <c r="S63" s="94">
        <v>0</v>
      </c>
      <c r="T63" s="94">
        <v>0</v>
      </c>
      <c r="U63" s="94">
        <v>0</v>
      </c>
      <c r="V63" s="94">
        <v>0</v>
      </c>
      <c r="W63" s="94">
        <v>0</v>
      </c>
      <c r="X63" s="94">
        <v>5</v>
      </c>
      <c r="Y63" s="94">
        <v>0</v>
      </c>
      <c r="Z63" s="94">
        <v>53996494</v>
      </c>
    </row>
    <row r="64" spans="4:26">
      <c r="E64" s="95" t="s">
        <v>1056</v>
      </c>
      <c r="F64" s="97" t="s">
        <v>462</v>
      </c>
      <c r="G64" s="95" t="s">
        <v>3644</v>
      </c>
      <c r="H64" s="104" t="s">
        <v>596</v>
      </c>
      <c r="I64" s="99">
        <v>5</v>
      </c>
      <c r="J64" s="99">
        <v>1</v>
      </c>
      <c r="K64" s="110">
        <v>30</v>
      </c>
      <c r="L64" s="94">
        <v>24</v>
      </c>
      <c r="M64" s="94">
        <v>0</v>
      </c>
      <c r="N64" s="94">
        <v>2</v>
      </c>
      <c r="O64" s="94">
        <v>1</v>
      </c>
      <c r="P64" s="94">
        <v>1</v>
      </c>
      <c r="Q64" s="94">
        <v>0</v>
      </c>
      <c r="R64" s="94">
        <v>1</v>
      </c>
      <c r="S64" s="94">
        <v>0</v>
      </c>
      <c r="T64" s="94">
        <v>0</v>
      </c>
      <c r="U64" s="94">
        <v>0</v>
      </c>
      <c r="V64" s="94">
        <v>0</v>
      </c>
      <c r="W64" s="94">
        <v>1</v>
      </c>
      <c r="X64" s="94">
        <v>16</v>
      </c>
      <c r="Y64" s="94">
        <v>0</v>
      </c>
      <c r="Z64" s="94">
        <v>1641793</v>
      </c>
    </row>
    <row r="65" spans="4:26">
      <c r="E65" s="95" t="s">
        <v>859</v>
      </c>
      <c r="F65" s="97" t="s">
        <v>462</v>
      </c>
      <c r="G65" s="95" t="s">
        <v>3645</v>
      </c>
      <c r="H65" s="94" t="s">
        <v>595</v>
      </c>
      <c r="I65" s="99">
        <v>5</v>
      </c>
      <c r="J65" s="99">
        <v>1</v>
      </c>
      <c r="K65" s="110">
        <v>23</v>
      </c>
      <c r="L65" s="94">
        <v>18</v>
      </c>
      <c r="M65" s="94">
        <v>0</v>
      </c>
      <c r="N65" s="94">
        <v>2</v>
      </c>
      <c r="O65" s="94">
        <v>1</v>
      </c>
      <c r="P65" s="94">
        <v>0</v>
      </c>
      <c r="Q65" s="94">
        <v>0</v>
      </c>
      <c r="R65" s="94">
        <v>1</v>
      </c>
      <c r="S65" s="94">
        <v>0</v>
      </c>
      <c r="T65" s="94">
        <v>0</v>
      </c>
      <c r="U65" s="94">
        <v>0</v>
      </c>
      <c r="V65" s="94">
        <v>0</v>
      </c>
      <c r="W65" s="94">
        <v>1</v>
      </c>
      <c r="X65" s="94">
        <v>13</v>
      </c>
      <c r="Y65" s="94">
        <v>0</v>
      </c>
      <c r="Z65" s="94">
        <v>52022749</v>
      </c>
    </row>
    <row r="66" spans="4:26">
      <c r="E66" s="95" t="s">
        <v>860</v>
      </c>
      <c r="F66" s="97" t="s">
        <v>462</v>
      </c>
      <c r="G66" s="95" t="s">
        <v>3646</v>
      </c>
      <c r="H66" s="104" t="s">
        <v>687</v>
      </c>
      <c r="I66" s="99">
        <v>5</v>
      </c>
      <c r="J66" s="99">
        <v>1</v>
      </c>
      <c r="K66" s="110">
        <v>9</v>
      </c>
      <c r="L66" s="94">
        <v>8</v>
      </c>
      <c r="M66" s="94">
        <v>0</v>
      </c>
      <c r="N66" s="94">
        <v>1</v>
      </c>
      <c r="O66" s="94">
        <v>0</v>
      </c>
      <c r="P66" s="94">
        <v>0</v>
      </c>
      <c r="Q66" s="94">
        <v>0</v>
      </c>
      <c r="R66" s="94">
        <v>0</v>
      </c>
      <c r="S66" s="94">
        <v>0</v>
      </c>
      <c r="T66" s="94">
        <v>0</v>
      </c>
      <c r="U66" s="94">
        <v>0</v>
      </c>
      <c r="V66" s="94">
        <v>0</v>
      </c>
      <c r="W66" s="94">
        <v>0</v>
      </c>
      <c r="X66" s="94">
        <v>5</v>
      </c>
      <c r="Y66" s="94">
        <v>0</v>
      </c>
      <c r="Z66" s="94">
        <v>52023186</v>
      </c>
    </row>
    <row r="67" spans="4:26">
      <c r="E67" s="95" t="s">
        <v>861</v>
      </c>
      <c r="F67" s="97" t="s">
        <v>462</v>
      </c>
      <c r="G67" s="95" t="s">
        <v>3647</v>
      </c>
      <c r="H67" s="94" t="s">
        <v>810</v>
      </c>
      <c r="I67" s="99">
        <v>5</v>
      </c>
      <c r="J67" s="99">
        <v>1</v>
      </c>
      <c r="K67" s="110">
        <v>6</v>
      </c>
      <c r="L67" s="94">
        <v>6</v>
      </c>
      <c r="M67" s="94">
        <v>0</v>
      </c>
      <c r="N67" s="94">
        <v>0</v>
      </c>
      <c r="O67" s="94">
        <v>0</v>
      </c>
      <c r="P67" s="94">
        <v>0</v>
      </c>
      <c r="Q67" s="94">
        <v>0</v>
      </c>
      <c r="R67" s="94">
        <v>0</v>
      </c>
      <c r="S67" s="94">
        <v>0</v>
      </c>
      <c r="T67" s="94">
        <v>0</v>
      </c>
      <c r="U67" s="94">
        <v>0</v>
      </c>
      <c r="V67" s="94">
        <v>0</v>
      </c>
      <c r="W67" s="94">
        <v>0</v>
      </c>
      <c r="X67" s="94">
        <v>4</v>
      </c>
      <c r="Y67" s="94">
        <v>0</v>
      </c>
      <c r="Z67" s="94">
        <v>34278942</v>
      </c>
    </row>
    <row r="68" spans="4:26">
      <c r="E68" s="95" t="s">
        <v>1060</v>
      </c>
      <c r="F68" s="97" t="s">
        <v>462</v>
      </c>
      <c r="G68" s="95" t="s">
        <v>3648</v>
      </c>
      <c r="H68" s="94" t="s">
        <v>585</v>
      </c>
      <c r="I68" s="99">
        <v>5</v>
      </c>
      <c r="J68" s="99">
        <v>2</v>
      </c>
      <c r="K68" s="110">
        <v>14</v>
      </c>
      <c r="L68" s="94">
        <v>12</v>
      </c>
      <c r="M68" s="94">
        <v>1</v>
      </c>
      <c r="N68" s="94">
        <v>1</v>
      </c>
      <c r="O68" s="94">
        <v>0</v>
      </c>
      <c r="P68" s="94">
        <v>0</v>
      </c>
      <c r="Q68" s="94">
        <v>0</v>
      </c>
      <c r="R68" s="94">
        <v>0</v>
      </c>
      <c r="S68" s="94">
        <v>0</v>
      </c>
      <c r="T68" s="94">
        <v>0</v>
      </c>
      <c r="U68" s="94">
        <v>0</v>
      </c>
      <c r="V68" s="94">
        <v>0</v>
      </c>
      <c r="W68" s="94">
        <v>0</v>
      </c>
      <c r="X68" s="94">
        <v>8</v>
      </c>
      <c r="Y68" s="94">
        <v>0</v>
      </c>
      <c r="Z68" s="94">
        <v>57109354</v>
      </c>
    </row>
    <row r="69" spans="4:26">
      <c r="E69" s="95" t="s">
        <v>161</v>
      </c>
      <c r="F69" s="97" t="s">
        <v>462</v>
      </c>
      <c r="G69" s="95" t="s">
        <v>3649</v>
      </c>
      <c r="H69" s="104" t="s">
        <v>791</v>
      </c>
      <c r="I69" s="99">
        <v>5</v>
      </c>
      <c r="J69" s="99">
        <v>2</v>
      </c>
      <c r="K69" s="110">
        <v>2</v>
      </c>
      <c r="L69" s="94">
        <v>2</v>
      </c>
      <c r="M69" s="94">
        <v>0</v>
      </c>
      <c r="N69" s="94">
        <v>0</v>
      </c>
      <c r="O69" s="94">
        <v>0</v>
      </c>
      <c r="P69" s="94">
        <v>0</v>
      </c>
      <c r="Q69" s="94">
        <v>0</v>
      </c>
      <c r="R69" s="94">
        <v>0</v>
      </c>
      <c r="S69" s="94">
        <v>0</v>
      </c>
      <c r="T69" s="94">
        <v>0</v>
      </c>
      <c r="U69" s="94">
        <v>0</v>
      </c>
      <c r="V69" s="94">
        <v>0</v>
      </c>
      <c r="W69" s="94">
        <v>0</v>
      </c>
      <c r="X69" s="94">
        <v>3</v>
      </c>
      <c r="Y69" s="94">
        <v>0</v>
      </c>
      <c r="Z69" s="94">
        <v>53996399</v>
      </c>
    </row>
    <row r="70" spans="4:26">
      <c r="E70" s="95" t="s">
        <v>171</v>
      </c>
      <c r="F70" s="97" t="s">
        <v>462</v>
      </c>
      <c r="G70" s="95" t="s">
        <v>3650</v>
      </c>
      <c r="H70" s="94" t="s">
        <v>792</v>
      </c>
      <c r="I70" s="99">
        <v>5</v>
      </c>
      <c r="J70" s="99">
        <v>2</v>
      </c>
      <c r="K70" s="110">
        <v>6</v>
      </c>
      <c r="L70" s="94">
        <v>6</v>
      </c>
      <c r="M70" s="94">
        <v>0</v>
      </c>
      <c r="N70" s="94">
        <v>0</v>
      </c>
      <c r="O70" s="94">
        <v>0</v>
      </c>
      <c r="P70" s="94">
        <v>0</v>
      </c>
      <c r="Q70" s="94">
        <v>0</v>
      </c>
      <c r="R70" s="94">
        <v>0</v>
      </c>
      <c r="S70" s="94">
        <v>0</v>
      </c>
      <c r="T70" s="94">
        <v>0</v>
      </c>
      <c r="U70" s="94">
        <v>0</v>
      </c>
      <c r="V70" s="94">
        <v>0</v>
      </c>
      <c r="W70" s="94">
        <v>0</v>
      </c>
      <c r="X70" s="94">
        <v>5</v>
      </c>
      <c r="Y70" s="94">
        <v>0</v>
      </c>
      <c r="Z70" s="94">
        <v>70335185</v>
      </c>
    </row>
    <row r="71" spans="4:26">
      <c r="D71" s="98" t="s">
        <v>512</v>
      </c>
      <c r="E71" s="95" t="s">
        <v>170</v>
      </c>
      <c r="F71" s="97" t="s">
        <v>462</v>
      </c>
      <c r="G71" s="95" t="s">
        <v>3651</v>
      </c>
      <c r="H71" s="104" t="s">
        <v>793</v>
      </c>
      <c r="I71" s="99">
        <v>5</v>
      </c>
      <c r="J71" s="99">
        <v>2</v>
      </c>
      <c r="K71" s="110">
        <v>10</v>
      </c>
      <c r="L71" s="94">
        <v>9</v>
      </c>
      <c r="M71" s="94">
        <v>0</v>
      </c>
      <c r="N71" s="94">
        <v>1</v>
      </c>
      <c r="O71" s="94">
        <v>0</v>
      </c>
      <c r="P71" s="94">
        <v>0</v>
      </c>
      <c r="Q71" s="94">
        <v>0</v>
      </c>
      <c r="R71" s="94">
        <v>0</v>
      </c>
      <c r="S71" s="94">
        <v>0</v>
      </c>
      <c r="T71" s="94">
        <v>0</v>
      </c>
      <c r="U71" s="94">
        <v>0</v>
      </c>
      <c r="V71" s="94">
        <v>0</v>
      </c>
      <c r="W71" s="94">
        <v>0</v>
      </c>
      <c r="X71" s="94">
        <v>6</v>
      </c>
      <c r="Y71" s="94">
        <v>0</v>
      </c>
      <c r="Z71" s="94">
        <v>53996815</v>
      </c>
    </row>
    <row r="72" spans="4:26">
      <c r="D72" s="97" t="s">
        <v>464</v>
      </c>
      <c r="E72" s="95" t="s">
        <v>173</v>
      </c>
      <c r="F72" s="97" t="s">
        <v>464</v>
      </c>
      <c r="G72" s="95" t="s">
        <v>3652</v>
      </c>
      <c r="H72" s="104" t="s">
        <v>801</v>
      </c>
      <c r="I72" s="99">
        <v>13</v>
      </c>
      <c r="J72" s="99">
        <v>2</v>
      </c>
      <c r="K72" s="110">
        <v>3</v>
      </c>
      <c r="L72" s="94">
        <v>3</v>
      </c>
      <c r="M72" s="94">
        <v>0</v>
      </c>
      <c r="N72" s="94">
        <v>0</v>
      </c>
      <c r="O72" s="94">
        <v>0</v>
      </c>
      <c r="P72" s="94">
        <v>0</v>
      </c>
      <c r="Q72" s="94">
        <v>0</v>
      </c>
      <c r="R72" s="94">
        <v>0</v>
      </c>
      <c r="S72" s="94">
        <v>0</v>
      </c>
      <c r="T72" s="94">
        <v>0</v>
      </c>
      <c r="U72" s="94">
        <v>0</v>
      </c>
      <c r="V72" s="94">
        <v>0</v>
      </c>
      <c r="W72" s="94">
        <v>0</v>
      </c>
      <c r="X72" s="94">
        <v>0</v>
      </c>
      <c r="Y72" s="94">
        <v>0</v>
      </c>
      <c r="Z72" s="94">
        <v>50467281</v>
      </c>
    </row>
    <row r="73" spans="4:26">
      <c r="D73" s="98" t="s">
        <v>511</v>
      </c>
      <c r="E73" s="95" t="s">
        <v>174</v>
      </c>
      <c r="F73" s="97" t="s">
        <v>464</v>
      </c>
      <c r="G73" s="95" t="s">
        <v>3653</v>
      </c>
      <c r="H73" s="104" t="s">
        <v>688</v>
      </c>
      <c r="I73" s="99">
        <v>13</v>
      </c>
      <c r="J73" s="99">
        <v>2</v>
      </c>
      <c r="K73" s="110">
        <v>2</v>
      </c>
      <c r="L73" s="94">
        <v>2</v>
      </c>
      <c r="M73" s="94">
        <v>0</v>
      </c>
      <c r="N73" s="94">
        <v>0</v>
      </c>
      <c r="O73" s="94">
        <v>0</v>
      </c>
      <c r="P73" s="94">
        <v>0</v>
      </c>
      <c r="Q73" s="94">
        <v>0</v>
      </c>
      <c r="R73" s="94">
        <v>0</v>
      </c>
      <c r="S73" s="94">
        <v>0</v>
      </c>
      <c r="T73" s="94">
        <v>0</v>
      </c>
      <c r="U73" s="94">
        <v>0</v>
      </c>
      <c r="V73" s="94">
        <v>0</v>
      </c>
      <c r="W73" s="94">
        <v>0</v>
      </c>
      <c r="X73" s="94">
        <v>2</v>
      </c>
      <c r="Y73" s="94">
        <v>0</v>
      </c>
      <c r="Z73" s="94">
        <v>50467453</v>
      </c>
    </row>
    <row r="74" spans="4:26">
      <c r="D74" s="98" t="s">
        <v>511</v>
      </c>
      <c r="E74" s="95" t="s">
        <v>175</v>
      </c>
      <c r="F74" s="97" t="s">
        <v>464</v>
      </c>
      <c r="G74" s="95" t="s">
        <v>3654</v>
      </c>
      <c r="H74" s="104" t="s">
        <v>802</v>
      </c>
      <c r="I74" s="99">
        <v>13</v>
      </c>
      <c r="J74" s="99">
        <v>2</v>
      </c>
      <c r="K74" s="110">
        <v>3</v>
      </c>
      <c r="L74" s="94">
        <v>3</v>
      </c>
      <c r="M74" s="94">
        <v>0</v>
      </c>
      <c r="N74" s="94">
        <v>0</v>
      </c>
      <c r="O74" s="94">
        <v>0</v>
      </c>
      <c r="P74" s="94">
        <v>0</v>
      </c>
      <c r="Q74" s="94">
        <v>0</v>
      </c>
      <c r="R74" s="94">
        <v>0</v>
      </c>
      <c r="S74" s="94">
        <v>0</v>
      </c>
      <c r="T74" s="94">
        <v>0</v>
      </c>
      <c r="U74" s="94">
        <v>0</v>
      </c>
      <c r="V74" s="94">
        <v>0</v>
      </c>
      <c r="W74" s="94">
        <v>0</v>
      </c>
      <c r="X74" s="94">
        <v>2</v>
      </c>
      <c r="Y74" s="94">
        <v>0</v>
      </c>
      <c r="Z74" s="94">
        <v>50467275</v>
      </c>
    </row>
    <row r="75" spans="4:26">
      <c r="D75" s="98" t="s">
        <v>511</v>
      </c>
      <c r="E75" s="95" t="s">
        <v>177</v>
      </c>
      <c r="F75" s="97" t="s">
        <v>464</v>
      </c>
      <c r="G75" s="95" t="s">
        <v>3655</v>
      </c>
      <c r="H75" s="104" t="s">
        <v>803</v>
      </c>
      <c r="I75" s="99">
        <v>13</v>
      </c>
      <c r="J75" s="99">
        <v>2</v>
      </c>
      <c r="K75" s="110">
        <v>2</v>
      </c>
      <c r="L75" s="94">
        <v>2</v>
      </c>
      <c r="M75" s="94">
        <v>0</v>
      </c>
      <c r="N75" s="94">
        <v>0</v>
      </c>
      <c r="O75" s="94">
        <v>0</v>
      </c>
      <c r="P75" s="94">
        <v>0</v>
      </c>
      <c r="Q75" s="94">
        <v>0</v>
      </c>
      <c r="R75" s="94">
        <v>0</v>
      </c>
      <c r="S75" s="94">
        <v>0</v>
      </c>
      <c r="T75" s="94">
        <v>0</v>
      </c>
      <c r="U75" s="94">
        <v>0</v>
      </c>
      <c r="V75" s="94">
        <v>0</v>
      </c>
      <c r="W75" s="94">
        <v>0</v>
      </c>
      <c r="X75" s="94">
        <v>2</v>
      </c>
      <c r="Y75" s="94">
        <v>0</v>
      </c>
      <c r="Z75" s="94">
        <v>50467482</v>
      </c>
    </row>
    <row r="76" spans="4:26">
      <c r="E76" s="95" t="s">
        <v>176</v>
      </c>
      <c r="F76" s="97" t="s">
        <v>464</v>
      </c>
      <c r="G76" s="95" t="s">
        <v>3656</v>
      </c>
      <c r="H76" s="104" t="s">
        <v>1054</v>
      </c>
      <c r="I76" s="99">
        <v>13</v>
      </c>
      <c r="J76" s="99">
        <v>2</v>
      </c>
      <c r="K76" s="110">
        <v>2</v>
      </c>
      <c r="L76" s="94">
        <v>2</v>
      </c>
      <c r="M76" s="94">
        <v>0</v>
      </c>
      <c r="N76" s="94">
        <v>0</v>
      </c>
      <c r="O76" s="94">
        <v>0</v>
      </c>
      <c r="P76" s="94">
        <v>0</v>
      </c>
      <c r="Q76" s="94">
        <v>0</v>
      </c>
      <c r="R76" s="94">
        <v>0</v>
      </c>
      <c r="S76" s="94">
        <v>0</v>
      </c>
      <c r="T76" s="94">
        <v>0</v>
      </c>
      <c r="U76" s="94">
        <v>0</v>
      </c>
      <c r="V76" s="94">
        <v>0</v>
      </c>
      <c r="W76" s="94">
        <v>0</v>
      </c>
      <c r="X76" s="94">
        <v>0</v>
      </c>
      <c r="Y76" s="94">
        <v>0</v>
      </c>
      <c r="Z76" s="94">
        <v>50467252</v>
      </c>
    </row>
    <row r="77" spans="4:26">
      <c r="D77" s="98" t="s">
        <v>511</v>
      </c>
      <c r="E77" s="95" t="s">
        <v>178</v>
      </c>
      <c r="F77" s="97" t="s">
        <v>464</v>
      </c>
      <c r="G77" s="95" t="s">
        <v>3657</v>
      </c>
      <c r="H77" s="104" t="s">
        <v>804</v>
      </c>
      <c r="I77" s="99">
        <v>13</v>
      </c>
      <c r="J77" s="99">
        <v>2</v>
      </c>
      <c r="K77" s="110">
        <v>2</v>
      </c>
      <c r="L77" s="94">
        <v>2</v>
      </c>
      <c r="M77" s="94">
        <v>0</v>
      </c>
      <c r="N77" s="94">
        <v>0</v>
      </c>
      <c r="O77" s="94">
        <v>0</v>
      </c>
      <c r="P77" s="94">
        <v>0</v>
      </c>
      <c r="Q77" s="94">
        <v>0</v>
      </c>
      <c r="R77" s="94">
        <v>0</v>
      </c>
      <c r="S77" s="94">
        <v>0</v>
      </c>
      <c r="T77" s="94">
        <v>0</v>
      </c>
      <c r="U77" s="94">
        <v>0</v>
      </c>
      <c r="V77" s="94">
        <v>0</v>
      </c>
      <c r="W77" s="94">
        <v>0</v>
      </c>
      <c r="X77" s="94">
        <v>1</v>
      </c>
      <c r="Y77" s="94">
        <v>0</v>
      </c>
      <c r="Z77" s="94">
        <v>50467335</v>
      </c>
    </row>
    <row r="78" spans="4:26">
      <c r="D78" s="98" t="s">
        <v>511</v>
      </c>
      <c r="E78" s="95" t="s">
        <v>869</v>
      </c>
      <c r="F78" s="97" t="s">
        <v>464</v>
      </c>
      <c r="G78" s="95" t="s">
        <v>3658</v>
      </c>
      <c r="H78" s="104" t="s">
        <v>797</v>
      </c>
      <c r="I78" s="99">
        <v>5</v>
      </c>
      <c r="J78" s="99">
        <v>2</v>
      </c>
      <c r="K78" s="110">
        <v>17</v>
      </c>
      <c r="L78" s="94">
        <v>13</v>
      </c>
      <c r="M78" s="94">
        <v>1</v>
      </c>
      <c r="N78" s="94">
        <v>1</v>
      </c>
      <c r="O78" s="94">
        <v>1</v>
      </c>
      <c r="P78" s="94">
        <v>1</v>
      </c>
      <c r="Q78" s="94">
        <v>0</v>
      </c>
      <c r="R78" s="94">
        <v>0</v>
      </c>
      <c r="S78" s="94">
        <v>0</v>
      </c>
      <c r="T78" s="94">
        <v>0</v>
      </c>
      <c r="U78" s="94">
        <v>0</v>
      </c>
      <c r="V78" s="94">
        <v>0</v>
      </c>
      <c r="W78" s="94">
        <v>0</v>
      </c>
      <c r="X78" s="94">
        <v>9</v>
      </c>
      <c r="Y78" s="94">
        <v>0</v>
      </c>
      <c r="Z78" s="94">
        <v>2369695</v>
      </c>
    </row>
    <row r="79" spans="4:26">
      <c r="D79" s="98" t="s">
        <v>511</v>
      </c>
      <c r="E79" s="95" t="s">
        <v>871</v>
      </c>
      <c r="F79" s="97" t="s">
        <v>464</v>
      </c>
      <c r="G79" s="95" t="s">
        <v>3659</v>
      </c>
      <c r="H79" s="104" t="s">
        <v>597</v>
      </c>
      <c r="I79" s="99">
        <v>5</v>
      </c>
      <c r="J79" s="99">
        <v>2</v>
      </c>
      <c r="K79" s="110">
        <v>7</v>
      </c>
      <c r="L79" s="94">
        <v>6</v>
      </c>
      <c r="M79" s="94">
        <v>0</v>
      </c>
      <c r="N79" s="94">
        <v>1</v>
      </c>
      <c r="O79" s="94">
        <v>0</v>
      </c>
      <c r="P79" s="94">
        <v>0</v>
      </c>
      <c r="Q79" s="94">
        <v>0</v>
      </c>
      <c r="R79" s="94">
        <v>0</v>
      </c>
      <c r="S79" s="94">
        <v>0</v>
      </c>
      <c r="T79" s="94">
        <v>0</v>
      </c>
      <c r="U79" s="94">
        <v>0</v>
      </c>
      <c r="V79" s="94">
        <v>0</v>
      </c>
      <c r="W79" s="94">
        <v>0</v>
      </c>
      <c r="X79" s="94">
        <v>0</v>
      </c>
      <c r="Y79" s="94">
        <v>0</v>
      </c>
      <c r="Z79" s="94">
        <v>50467631</v>
      </c>
    </row>
    <row r="80" spans="4:26">
      <c r="D80" s="98" t="s">
        <v>511</v>
      </c>
      <c r="E80" s="95" t="s">
        <v>172</v>
      </c>
      <c r="F80" s="97" t="s">
        <v>464</v>
      </c>
      <c r="G80" s="95" t="s">
        <v>3660</v>
      </c>
      <c r="H80" s="104" t="s">
        <v>798</v>
      </c>
      <c r="I80" s="99">
        <v>5</v>
      </c>
      <c r="J80" s="99">
        <v>2</v>
      </c>
      <c r="K80" s="110">
        <v>18</v>
      </c>
      <c r="L80" s="94">
        <v>14</v>
      </c>
      <c r="M80" s="94">
        <v>1</v>
      </c>
      <c r="N80" s="94">
        <v>1</v>
      </c>
      <c r="O80" s="94">
        <v>1</v>
      </c>
      <c r="P80" s="94">
        <v>1</v>
      </c>
      <c r="Q80" s="94">
        <v>0</v>
      </c>
      <c r="R80" s="94">
        <v>0</v>
      </c>
      <c r="S80" s="94">
        <v>0</v>
      </c>
      <c r="T80" s="94">
        <v>0</v>
      </c>
      <c r="U80" s="94">
        <v>0</v>
      </c>
      <c r="V80" s="94">
        <v>0</v>
      </c>
      <c r="W80" s="94">
        <v>0</v>
      </c>
      <c r="X80" s="94">
        <v>9</v>
      </c>
      <c r="Y80" s="94">
        <v>0</v>
      </c>
      <c r="Z80" s="94">
        <v>50467507</v>
      </c>
    </row>
    <row r="81" spans="4:26">
      <c r="D81" s="98" t="s">
        <v>511</v>
      </c>
      <c r="E81" s="95" t="s">
        <v>870</v>
      </c>
      <c r="F81" s="97" t="s">
        <v>464</v>
      </c>
      <c r="G81" s="95" t="s">
        <v>3661</v>
      </c>
      <c r="H81" s="104" t="s">
        <v>799</v>
      </c>
      <c r="I81" s="99">
        <v>5</v>
      </c>
      <c r="J81" s="99">
        <v>2</v>
      </c>
      <c r="K81" s="110">
        <v>14</v>
      </c>
      <c r="L81" s="94">
        <v>11</v>
      </c>
      <c r="M81" s="94">
        <v>1</v>
      </c>
      <c r="N81" s="94">
        <v>1</v>
      </c>
      <c r="O81" s="94">
        <v>0</v>
      </c>
      <c r="P81" s="94">
        <v>1</v>
      </c>
      <c r="Q81" s="94">
        <v>0</v>
      </c>
      <c r="R81" s="94">
        <v>0</v>
      </c>
      <c r="S81" s="94">
        <v>0</v>
      </c>
      <c r="T81" s="94">
        <v>0</v>
      </c>
      <c r="U81" s="94">
        <v>0</v>
      </c>
      <c r="V81" s="94">
        <v>0</v>
      </c>
      <c r="W81" s="94">
        <v>0</v>
      </c>
      <c r="X81" s="94">
        <v>8</v>
      </c>
      <c r="Y81" s="94">
        <v>0</v>
      </c>
      <c r="Z81" s="94">
        <v>50467536</v>
      </c>
    </row>
    <row r="82" spans="4:26">
      <c r="D82" s="98" t="s">
        <v>512</v>
      </c>
      <c r="E82" s="95" t="s">
        <v>861</v>
      </c>
      <c r="F82" s="97" t="s">
        <v>464</v>
      </c>
      <c r="G82" s="95" t="s">
        <v>3662</v>
      </c>
      <c r="H82" s="104" t="s">
        <v>800</v>
      </c>
      <c r="I82" s="99">
        <v>5</v>
      </c>
      <c r="J82" s="99">
        <v>2</v>
      </c>
      <c r="K82" s="110">
        <v>2</v>
      </c>
      <c r="L82" s="94">
        <v>2</v>
      </c>
      <c r="M82" s="94">
        <v>0</v>
      </c>
      <c r="N82" s="94">
        <v>0</v>
      </c>
      <c r="O82" s="94">
        <v>0</v>
      </c>
      <c r="P82" s="94">
        <v>0</v>
      </c>
      <c r="Q82" s="94">
        <v>0</v>
      </c>
      <c r="R82" s="94">
        <v>0</v>
      </c>
      <c r="S82" s="94">
        <v>0</v>
      </c>
      <c r="T82" s="94">
        <v>0</v>
      </c>
      <c r="U82" s="94">
        <v>0</v>
      </c>
      <c r="V82" s="94">
        <v>0</v>
      </c>
      <c r="W82" s="94">
        <v>0</v>
      </c>
      <c r="X82" s="94">
        <v>1</v>
      </c>
      <c r="Y82" s="94">
        <v>0</v>
      </c>
      <c r="Z82" s="94">
        <v>50467565</v>
      </c>
    </row>
    <row r="83" spans="4:26">
      <c r="D83" s="97" t="s">
        <v>466</v>
      </c>
      <c r="E83" s="95" t="s">
        <v>181</v>
      </c>
      <c r="F83" s="97" t="s">
        <v>466</v>
      </c>
      <c r="G83" s="95" t="s">
        <v>3663</v>
      </c>
      <c r="H83" s="94" t="s">
        <v>689</v>
      </c>
      <c r="I83" s="99">
        <v>13</v>
      </c>
      <c r="J83" s="99">
        <v>2</v>
      </c>
      <c r="K83" s="110">
        <v>1</v>
      </c>
      <c r="L83" s="94">
        <v>1</v>
      </c>
      <c r="M83" s="94">
        <v>0</v>
      </c>
      <c r="N83" s="94">
        <v>0</v>
      </c>
      <c r="O83" s="94">
        <v>0</v>
      </c>
      <c r="P83" s="94">
        <v>0</v>
      </c>
      <c r="Q83" s="94">
        <v>0</v>
      </c>
      <c r="R83" s="94">
        <v>0</v>
      </c>
      <c r="S83" s="94">
        <v>0</v>
      </c>
      <c r="T83" s="94">
        <v>0</v>
      </c>
      <c r="U83" s="94">
        <v>0</v>
      </c>
      <c r="V83" s="94">
        <v>0</v>
      </c>
      <c r="W83" s="94">
        <v>0</v>
      </c>
      <c r="X83" s="94">
        <v>1</v>
      </c>
      <c r="Y83" s="94">
        <v>0</v>
      </c>
      <c r="Z83" s="94">
        <v>54005175</v>
      </c>
    </row>
    <row r="84" spans="4:26">
      <c r="E84" s="95" t="s">
        <v>183</v>
      </c>
      <c r="F84" s="97" t="s">
        <v>466</v>
      </c>
      <c r="G84" s="95" t="s">
        <v>3664</v>
      </c>
      <c r="H84" s="94" t="s">
        <v>690</v>
      </c>
      <c r="I84" s="99">
        <v>13</v>
      </c>
      <c r="J84" s="99">
        <v>2</v>
      </c>
      <c r="K84" s="110">
        <v>3</v>
      </c>
      <c r="L84" s="94">
        <v>3</v>
      </c>
      <c r="M84" s="94">
        <v>0</v>
      </c>
      <c r="N84" s="94">
        <v>0</v>
      </c>
      <c r="O84" s="94">
        <v>0</v>
      </c>
      <c r="P84" s="94">
        <v>0</v>
      </c>
      <c r="Q84" s="94">
        <v>0</v>
      </c>
      <c r="R84" s="94">
        <v>0</v>
      </c>
      <c r="S84" s="94">
        <v>0</v>
      </c>
      <c r="T84" s="94">
        <v>0</v>
      </c>
      <c r="U84" s="94">
        <v>0</v>
      </c>
      <c r="V84" s="94">
        <v>0</v>
      </c>
      <c r="W84" s="94">
        <v>0</v>
      </c>
      <c r="X84" s="94">
        <v>0</v>
      </c>
      <c r="Y84" s="94">
        <v>0</v>
      </c>
      <c r="Z84" s="94">
        <v>54005933</v>
      </c>
    </row>
    <row r="85" spans="4:26">
      <c r="D85" s="98" t="s">
        <v>511</v>
      </c>
      <c r="E85" s="95" t="s">
        <v>182</v>
      </c>
      <c r="F85" s="97" t="s">
        <v>466</v>
      </c>
      <c r="G85" s="95" t="s">
        <v>3665</v>
      </c>
      <c r="H85" s="94" t="s">
        <v>807</v>
      </c>
      <c r="I85" s="99">
        <v>13</v>
      </c>
      <c r="J85" s="99">
        <v>2</v>
      </c>
      <c r="K85" s="110">
        <v>4</v>
      </c>
      <c r="L85" s="94">
        <v>3</v>
      </c>
      <c r="M85" s="94">
        <v>0</v>
      </c>
      <c r="N85" s="94">
        <v>1</v>
      </c>
      <c r="O85" s="94">
        <v>0</v>
      </c>
      <c r="P85" s="94">
        <v>0</v>
      </c>
      <c r="Q85" s="94">
        <v>0</v>
      </c>
      <c r="R85" s="94">
        <v>0</v>
      </c>
      <c r="S85" s="94">
        <v>0</v>
      </c>
      <c r="T85" s="94">
        <v>0</v>
      </c>
      <c r="U85" s="94">
        <v>0</v>
      </c>
      <c r="V85" s="94">
        <v>0</v>
      </c>
      <c r="W85" s="94">
        <v>0</v>
      </c>
      <c r="X85" s="94">
        <v>2</v>
      </c>
      <c r="Y85" s="94">
        <v>0</v>
      </c>
      <c r="Z85" s="94">
        <v>54005927</v>
      </c>
    </row>
    <row r="86" spans="4:26">
      <c r="D86" s="98" t="s">
        <v>511</v>
      </c>
      <c r="E86" s="95" t="s">
        <v>184</v>
      </c>
      <c r="F86" s="97" t="s">
        <v>466</v>
      </c>
      <c r="G86" s="95" t="s">
        <v>3666</v>
      </c>
      <c r="H86" s="94" t="s">
        <v>808</v>
      </c>
      <c r="I86" s="99">
        <v>13</v>
      </c>
      <c r="J86" s="99">
        <v>2</v>
      </c>
      <c r="K86" s="110">
        <v>1</v>
      </c>
      <c r="L86" s="94">
        <v>1</v>
      </c>
      <c r="M86" s="94">
        <v>0</v>
      </c>
      <c r="N86" s="94">
        <v>0</v>
      </c>
      <c r="O86" s="94">
        <v>0</v>
      </c>
      <c r="P86" s="94">
        <v>0</v>
      </c>
      <c r="Q86" s="94">
        <v>0</v>
      </c>
      <c r="R86" s="94">
        <v>0</v>
      </c>
      <c r="S86" s="94">
        <v>0</v>
      </c>
      <c r="T86" s="94">
        <v>0</v>
      </c>
      <c r="U86" s="94">
        <v>0</v>
      </c>
      <c r="V86" s="94">
        <v>0</v>
      </c>
      <c r="W86" s="94">
        <v>0</v>
      </c>
      <c r="X86" s="94">
        <v>0</v>
      </c>
      <c r="Y86" s="94">
        <v>0</v>
      </c>
      <c r="Z86" s="94">
        <v>54007174</v>
      </c>
    </row>
    <row r="87" spans="4:26">
      <c r="D87" s="98" t="s">
        <v>511</v>
      </c>
      <c r="E87" s="95" t="s">
        <v>185</v>
      </c>
      <c r="F87" s="97" t="s">
        <v>466</v>
      </c>
      <c r="G87" s="95" t="s">
        <v>3667</v>
      </c>
      <c r="H87" s="94" t="s">
        <v>809</v>
      </c>
      <c r="I87" s="99">
        <v>13</v>
      </c>
      <c r="J87" s="99">
        <v>2</v>
      </c>
      <c r="K87" s="110">
        <v>2</v>
      </c>
      <c r="L87" s="94">
        <v>2</v>
      </c>
      <c r="M87" s="94">
        <v>0</v>
      </c>
      <c r="N87" s="94">
        <v>0</v>
      </c>
      <c r="O87" s="94">
        <v>0</v>
      </c>
      <c r="P87" s="94">
        <v>0</v>
      </c>
      <c r="Q87" s="94">
        <v>0</v>
      </c>
      <c r="R87" s="94">
        <v>0</v>
      </c>
      <c r="S87" s="94">
        <v>0</v>
      </c>
      <c r="T87" s="94">
        <v>0</v>
      </c>
      <c r="U87" s="94">
        <v>0</v>
      </c>
      <c r="V87" s="94">
        <v>0</v>
      </c>
      <c r="W87" s="94">
        <v>0</v>
      </c>
      <c r="X87" s="94">
        <v>1</v>
      </c>
      <c r="Y87" s="94">
        <v>0</v>
      </c>
      <c r="Z87" s="94">
        <v>54006252</v>
      </c>
    </row>
    <row r="88" spans="4:26">
      <c r="D88" s="98" t="s">
        <v>511</v>
      </c>
      <c r="E88" s="95" t="s">
        <v>180</v>
      </c>
      <c r="F88" s="97" t="s">
        <v>466</v>
      </c>
      <c r="G88" s="95" t="s">
        <v>3668</v>
      </c>
      <c r="H88" s="94" t="s">
        <v>805</v>
      </c>
      <c r="I88" s="99">
        <v>5</v>
      </c>
      <c r="J88" s="99">
        <v>1</v>
      </c>
      <c r="K88" s="110">
        <v>19</v>
      </c>
      <c r="L88" s="94">
        <v>15</v>
      </c>
      <c r="M88" s="94">
        <v>1</v>
      </c>
      <c r="N88" s="94">
        <v>1</v>
      </c>
      <c r="O88" s="94">
        <v>0</v>
      </c>
      <c r="P88" s="94">
        <v>1</v>
      </c>
      <c r="Q88" s="94">
        <v>0</v>
      </c>
      <c r="R88" s="94">
        <v>1</v>
      </c>
      <c r="S88" s="94">
        <v>0</v>
      </c>
      <c r="T88" s="94">
        <v>0</v>
      </c>
      <c r="U88" s="94">
        <v>0</v>
      </c>
      <c r="V88" s="94">
        <v>0</v>
      </c>
      <c r="W88" s="94">
        <v>0</v>
      </c>
      <c r="X88" s="94">
        <v>9</v>
      </c>
      <c r="Y88" s="94">
        <v>0</v>
      </c>
      <c r="Z88" s="94">
        <v>54005979</v>
      </c>
    </row>
    <row r="89" spans="4:26">
      <c r="D89" s="98" t="s">
        <v>512</v>
      </c>
      <c r="E89" s="95" t="s">
        <v>179</v>
      </c>
      <c r="F89" s="97" t="s">
        <v>466</v>
      </c>
      <c r="G89" s="95" t="s">
        <v>3669</v>
      </c>
      <c r="H89" s="94" t="s">
        <v>806</v>
      </c>
      <c r="I89" s="99">
        <v>5</v>
      </c>
      <c r="J89" s="99">
        <v>1</v>
      </c>
      <c r="K89" s="110">
        <v>13</v>
      </c>
      <c r="L89" s="94">
        <v>10</v>
      </c>
      <c r="M89" s="94">
        <v>1</v>
      </c>
      <c r="N89" s="94">
        <v>1</v>
      </c>
      <c r="O89" s="94">
        <v>0</v>
      </c>
      <c r="P89" s="94">
        <v>1</v>
      </c>
      <c r="Q89" s="94">
        <v>0</v>
      </c>
      <c r="R89" s="94">
        <v>0</v>
      </c>
      <c r="S89" s="94">
        <v>0</v>
      </c>
      <c r="T89" s="94">
        <v>0</v>
      </c>
      <c r="U89" s="94">
        <v>0</v>
      </c>
      <c r="V89" s="94">
        <v>0</v>
      </c>
      <c r="W89" s="94">
        <v>0</v>
      </c>
      <c r="X89" s="94">
        <v>6</v>
      </c>
      <c r="Y89" s="94">
        <v>0</v>
      </c>
      <c r="Z89" s="94">
        <v>54005078</v>
      </c>
    </row>
    <row r="90" spans="4:26">
      <c r="D90" s="97" t="s">
        <v>468</v>
      </c>
      <c r="E90" s="95" t="s">
        <v>754</v>
      </c>
      <c r="F90" s="97" t="s">
        <v>468</v>
      </c>
      <c r="G90" s="95" t="s">
        <v>3670</v>
      </c>
      <c r="H90" s="94" t="s">
        <v>755</v>
      </c>
      <c r="I90" s="99">
        <v>13</v>
      </c>
      <c r="J90" s="99">
        <v>2</v>
      </c>
      <c r="K90" s="110">
        <v>2</v>
      </c>
      <c r="L90" s="94">
        <v>1</v>
      </c>
      <c r="M90" s="94">
        <v>1</v>
      </c>
      <c r="N90" s="94">
        <v>0</v>
      </c>
      <c r="O90" s="94">
        <v>0</v>
      </c>
      <c r="P90" s="94">
        <v>0</v>
      </c>
      <c r="Q90" s="94">
        <v>0</v>
      </c>
      <c r="R90" s="94">
        <v>0</v>
      </c>
      <c r="S90" s="94">
        <v>0</v>
      </c>
      <c r="T90" s="94">
        <v>0</v>
      </c>
      <c r="U90" s="94">
        <v>0</v>
      </c>
      <c r="V90" s="94">
        <v>0</v>
      </c>
      <c r="W90" s="94">
        <v>0</v>
      </c>
      <c r="X90" s="94">
        <v>1</v>
      </c>
      <c r="Y90" s="94">
        <v>0</v>
      </c>
      <c r="Z90" s="94">
        <v>47874798</v>
      </c>
    </row>
    <row r="91" spans="4:26">
      <c r="E91" s="95" t="s">
        <v>186</v>
      </c>
      <c r="F91" s="97" t="s">
        <v>468</v>
      </c>
      <c r="G91" s="95" t="s">
        <v>3671</v>
      </c>
      <c r="H91" s="94" t="s">
        <v>814</v>
      </c>
      <c r="I91" s="99">
        <v>13</v>
      </c>
      <c r="J91" s="99">
        <v>2</v>
      </c>
      <c r="K91" s="110">
        <v>4</v>
      </c>
      <c r="L91" s="94">
        <v>4</v>
      </c>
      <c r="M91" s="94">
        <v>0</v>
      </c>
      <c r="N91" s="94">
        <v>0</v>
      </c>
      <c r="O91" s="94">
        <v>0</v>
      </c>
      <c r="P91" s="94">
        <v>0</v>
      </c>
      <c r="Q91" s="94">
        <v>0</v>
      </c>
      <c r="R91" s="94">
        <v>0</v>
      </c>
      <c r="S91" s="94">
        <v>0</v>
      </c>
      <c r="T91" s="94">
        <v>0</v>
      </c>
      <c r="U91" s="94">
        <v>0</v>
      </c>
      <c r="V91" s="94">
        <v>0</v>
      </c>
      <c r="W91" s="94">
        <v>0</v>
      </c>
      <c r="X91" s="94">
        <v>2</v>
      </c>
      <c r="Y91" s="94">
        <v>0</v>
      </c>
      <c r="Z91" s="94">
        <v>47875444</v>
      </c>
    </row>
    <row r="92" spans="4:26">
      <c r="D92" s="98" t="s">
        <v>511</v>
      </c>
      <c r="E92" s="95" t="s">
        <v>1152</v>
      </c>
      <c r="F92" s="97" t="s">
        <v>468</v>
      </c>
      <c r="G92" s="95" t="s">
        <v>3672</v>
      </c>
      <c r="H92" s="94" t="s">
        <v>603</v>
      </c>
      <c r="I92" s="99">
        <v>13</v>
      </c>
      <c r="J92" s="99">
        <v>2</v>
      </c>
      <c r="K92" s="110">
        <v>14</v>
      </c>
      <c r="L92" s="94">
        <v>12</v>
      </c>
      <c r="M92" s="94">
        <v>1</v>
      </c>
      <c r="N92" s="94">
        <v>1</v>
      </c>
      <c r="O92" s="94">
        <v>0</v>
      </c>
      <c r="P92" s="94">
        <v>0</v>
      </c>
      <c r="Q92" s="94">
        <v>0</v>
      </c>
      <c r="R92" s="94">
        <v>0</v>
      </c>
      <c r="S92" s="94">
        <v>0</v>
      </c>
      <c r="T92" s="94">
        <v>0</v>
      </c>
      <c r="U92" s="94">
        <v>0</v>
      </c>
      <c r="V92" s="94">
        <v>0</v>
      </c>
      <c r="W92" s="94">
        <v>0</v>
      </c>
      <c r="X92" s="94">
        <v>6</v>
      </c>
      <c r="Y92" s="94">
        <v>0</v>
      </c>
      <c r="Z92" s="94">
        <v>47874961</v>
      </c>
    </row>
    <row r="93" spans="4:26">
      <c r="D93" s="98" t="s">
        <v>511</v>
      </c>
      <c r="E93" s="95" t="s">
        <v>1153</v>
      </c>
      <c r="F93" s="97" t="s">
        <v>468</v>
      </c>
      <c r="G93" s="95" t="s">
        <v>3673</v>
      </c>
      <c r="H93" s="94" t="s">
        <v>599</v>
      </c>
      <c r="I93" s="99">
        <v>13</v>
      </c>
      <c r="J93" s="99">
        <v>2</v>
      </c>
      <c r="K93" s="110">
        <v>13</v>
      </c>
      <c r="L93" s="94">
        <v>12</v>
      </c>
      <c r="M93" s="94">
        <v>0</v>
      </c>
      <c r="N93" s="94">
        <v>1</v>
      </c>
      <c r="O93" s="94">
        <v>0</v>
      </c>
      <c r="P93" s="94">
        <v>0</v>
      </c>
      <c r="Q93" s="94">
        <v>0</v>
      </c>
      <c r="R93" s="94">
        <v>0</v>
      </c>
      <c r="S93" s="94">
        <v>0</v>
      </c>
      <c r="T93" s="94">
        <v>0</v>
      </c>
      <c r="U93" s="94">
        <v>0</v>
      </c>
      <c r="V93" s="94">
        <v>0</v>
      </c>
      <c r="W93" s="94">
        <v>0</v>
      </c>
      <c r="X93" s="94">
        <v>4</v>
      </c>
      <c r="Y93" s="94">
        <v>0</v>
      </c>
      <c r="Z93" s="94">
        <v>47874309</v>
      </c>
    </row>
    <row r="94" spans="4:26">
      <c r="D94" s="98" t="s">
        <v>511</v>
      </c>
      <c r="E94" s="95" t="s">
        <v>815</v>
      </c>
      <c r="F94" s="97" t="s">
        <v>468</v>
      </c>
      <c r="G94" s="95" t="s">
        <v>3674</v>
      </c>
      <c r="H94" s="94" t="s">
        <v>818</v>
      </c>
      <c r="I94" s="99">
        <v>13</v>
      </c>
      <c r="J94" s="99">
        <v>2</v>
      </c>
      <c r="K94" s="110">
        <v>14</v>
      </c>
      <c r="L94" s="94">
        <v>12</v>
      </c>
      <c r="M94" s="94">
        <v>1</v>
      </c>
      <c r="N94" s="94">
        <v>0</v>
      </c>
      <c r="O94" s="94">
        <v>0</v>
      </c>
      <c r="P94" s="94">
        <v>0</v>
      </c>
      <c r="Q94" s="94">
        <v>0</v>
      </c>
      <c r="R94" s="94">
        <v>1</v>
      </c>
      <c r="S94" s="94">
        <v>0</v>
      </c>
      <c r="T94" s="94">
        <v>0</v>
      </c>
      <c r="U94" s="94">
        <v>0</v>
      </c>
      <c r="V94" s="94">
        <v>0</v>
      </c>
      <c r="W94" s="94">
        <v>0</v>
      </c>
      <c r="X94" s="94">
        <v>7</v>
      </c>
      <c r="Y94" s="94">
        <v>0</v>
      </c>
      <c r="Z94" s="94">
        <v>50463357</v>
      </c>
    </row>
    <row r="95" spans="4:26">
      <c r="D95" s="98" t="s">
        <v>511</v>
      </c>
      <c r="E95" s="95" t="s">
        <v>193</v>
      </c>
      <c r="F95" s="97" t="s">
        <v>468</v>
      </c>
      <c r="G95" s="95" t="s">
        <v>3675</v>
      </c>
      <c r="H95" s="94" t="s">
        <v>606</v>
      </c>
      <c r="I95" s="99">
        <v>13</v>
      </c>
      <c r="J95" s="99">
        <v>2</v>
      </c>
      <c r="K95" s="110">
        <v>7</v>
      </c>
      <c r="L95" s="94">
        <v>5</v>
      </c>
      <c r="M95" s="94">
        <v>0</v>
      </c>
      <c r="N95" s="94">
        <v>1</v>
      </c>
      <c r="O95" s="94">
        <v>0</v>
      </c>
      <c r="P95" s="94">
        <v>0</v>
      </c>
      <c r="Q95" s="94">
        <v>0</v>
      </c>
      <c r="R95" s="94">
        <v>1</v>
      </c>
      <c r="S95" s="94">
        <v>0</v>
      </c>
      <c r="T95" s="94">
        <v>0</v>
      </c>
      <c r="U95" s="94">
        <v>0</v>
      </c>
      <c r="V95" s="94">
        <v>0</v>
      </c>
      <c r="W95" s="94">
        <v>0</v>
      </c>
      <c r="X95" s="94">
        <v>4</v>
      </c>
      <c r="Y95" s="94">
        <v>0</v>
      </c>
      <c r="Z95" s="94">
        <v>47874427</v>
      </c>
    </row>
    <row r="96" spans="4:26">
      <c r="D96" s="98" t="s">
        <v>511</v>
      </c>
      <c r="E96" s="95" t="s">
        <v>190</v>
      </c>
      <c r="F96" s="97" t="s">
        <v>468</v>
      </c>
      <c r="G96" s="95" t="s">
        <v>3676</v>
      </c>
      <c r="H96" s="94" t="s">
        <v>602</v>
      </c>
      <c r="I96" s="99">
        <v>13</v>
      </c>
      <c r="J96" s="99">
        <v>2</v>
      </c>
      <c r="K96" s="110">
        <v>8</v>
      </c>
      <c r="L96" s="94">
        <v>6</v>
      </c>
      <c r="M96" s="94">
        <v>1</v>
      </c>
      <c r="N96" s="94">
        <v>1</v>
      </c>
      <c r="O96" s="94">
        <v>0</v>
      </c>
      <c r="P96" s="94">
        <v>0</v>
      </c>
      <c r="Q96" s="94">
        <v>0</v>
      </c>
      <c r="R96" s="94">
        <v>0</v>
      </c>
      <c r="S96" s="94">
        <v>0</v>
      </c>
      <c r="T96" s="94">
        <v>0</v>
      </c>
      <c r="U96" s="94">
        <v>0</v>
      </c>
      <c r="V96" s="94">
        <v>0</v>
      </c>
      <c r="W96" s="94">
        <v>0</v>
      </c>
      <c r="X96" s="94">
        <v>3</v>
      </c>
      <c r="Y96" s="94">
        <v>0</v>
      </c>
      <c r="Z96" s="94">
        <v>50463372</v>
      </c>
    </row>
    <row r="97" spans="4:26">
      <c r="D97" s="98" t="s">
        <v>511</v>
      </c>
      <c r="E97" s="95" t="s">
        <v>187</v>
      </c>
      <c r="F97" s="97" t="s">
        <v>468</v>
      </c>
      <c r="G97" s="95" t="s">
        <v>3677</v>
      </c>
      <c r="H97" s="94" t="s">
        <v>598</v>
      </c>
      <c r="I97" s="99">
        <v>13</v>
      </c>
      <c r="J97" s="99">
        <v>2</v>
      </c>
      <c r="K97" s="110">
        <v>2</v>
      </c>
      <c r="L97" s="94">
        <v>2</v>
      </c>
      <c r="M97" s="94">
        <v>0</v>
      </c>
      <c r="N97" s="94">
        <v>0</v>
      </c>
      <c r="O97" s="94">
        <v>0</v>
      </c>
      <c r="P97" s="94">
        <v>0</v>
      </c>
      <c r="Q97" s="94">
        <v>0</v>
      </c>
      <c r="R97" s="94">
        <v>0</v>
      </c>
      <c r="S97" s="94">
        <v>0</v>
      </c>
      <c r="T97" s="94">
        <v>0</v>
      </c>
      <c r="U97" s="94">
        <v>0</v>
      </c>
      <c r="V97" s="94">
        <v>0</v>
      </c>
      <c r="W97" s="94">
        <v>0</v>
      </c>
      <c r="X97" s="94">
        <v>1</v>
      </c>
      <c r="Y97" s="94">
        <v>0</v>
      </c>
      <c r="Z97" s="94">
        <v>47874812</v>
      </c>
    </row>
    <row r="98" spans="4:26">
      <c r="D98" s="98" t="s">
        <v>511</v>
      </c>
      <c r="E98" s="96" t="s">
        <v>1154</v>
      </c>
      <c r="F98" s="97" t="s">
        <v>468</v>
      </c>
      <c r="G98" s="95" t="s">
        <v>3678</v>
      </c>
      <c r="H98" s="94" t="s">
        <v>607</v>
      </c>
      <c r="I98" s="99">
        <v>13</v>
      </c>
      <c r="J98" s="99">
        <v>2</v>
      </c>
      <c r="K98" s="110">
        <v>16</v>
      </c>
      <c r="L98" s="94">
        <v>12</v>
      </c>
      <c r="M98" s="94">
        <v>1</v>
      </c>
      <c r="N98" s="94">
        <v>1</v>
      </c>
      <c r="O98" s="94">
        <v>1</v>
      </c>
      <c r="P98" s="94">
        <v>0</v>
      </c>
      <c r="Q98" s="94">
        <v>0</v>
      </c>
      <c r="R98" s="94">
        <v>1</v>
      </c>
      <c r="S98" s="94">
        <v>0</v>
      </c>
      <c r="T98" s="94">
        <v>0</v>
      </c>
      <c r="U98" s="94">
        <v>0</v>
      </c>
      <c r="V98" s="94">
        <v>0</v>
      </c>
      <c r="W98" s="94">
        <v>0</v>
      </c>
      <c r="X98" s="94">
        <v>6</v>
      </c>
      <c r="Y98" s="94">
        <v>0</v>
      </c>
      <c r="Z98" s="94">
        <v>47874893</v>
      </c>
    </row>
    <row r="99" spans="4:26">
      <c r="D99" s="98" t="s">
        <v>511</v>
      </c>
      <c r="E99" s="96" t="s">
        <v>197</v>
      </c>
      <c r="F99" s="97" t="s">
        <v>468</v>
      </c>
      <c r="G99" s="95" t="s">
        <v>3679</v>
      </c>
      <c r="H99" s="94" t="s">
        <v>816</v>
      </c>
      <c r="I99" s="99">
        <v>13</v>
      </c>
      <c r="J99" s="99">
        <v>2</v>
      </c>
      <c r="K99" s="110">
        <v>5</v>
      </c>
      <c r="L99" s="94">
        <v>4</v>
      </c>
      <c r="M99" s="94">
        <v>0</v>
      </c>
      <c r="N99" s="94">
        <v>1</v>
      </c>
      <c r="O99" s="94">
        <v>0</v>
      </c>
      <c r="P99" s="94">
        <v>0</v>
      </c>
      <c r="Q99" s="94">
        <v>0</v>
      </c>
      <c r="R99" s="94">
        <v>0</v>
      </c>
      <c r="S99" s="94">
        <v>0</v>
      </c>
      <c r="T99" s="94">
        <v>0</v>
      </c>
      <c r="U99" s="94">
        <v>0</v>
      </c>
      <c r="V99" s="94">
        <v>0</v>
      </c>
      <c r="W99" s="94">
        <v>0</v>
      </c>
      <c r="X99" s="94">
        <v>2</v>
      </c>
      <c r="Y99" s="94">
        <v>0</v>
      </c>
      <c r="Z99" s="94">
        <v>47874485</v>
      </c>
    </row>
    <row r="100" spans="4:26">
      <c r="D100" s="98" t="s">
        <v>511</v>
      </c>
      <c r="E100" s="96" t="s">
        <v>203</v>
      </c>
      <c r="F100" s="97" t="s">
        <v>468</v>
      </c>
      <c r="G100" s="95" t="s">
        <v>3680</v>
      </c>
      <c r="H100" s="94" t="s">
        <v>817</v>
      </c>
      <c r="I100" s="99">
        <v>13</v>
      </c>
      <c r="J100" s="99">
        <v>2</v>
      </c>
      <c r="K100" s="110">
        <v>6</v>
      </c>
      <c r="L100" s="94">
        <v>6</v>
      </c>
      <c r="M100" s="94">
        <v>0</v>
      </c>
      <c r="N100" s="94">
        <v>0</v>
      </c>
      <c r="O100" s="94">
        <v>0</v>
      </c>
      <c r="P100" s="94">
        <v>0</v>
      </c>
      <c r="Q100" s="94">
        <v>0</v>
      </c>
      <c r="R100" s="94">
        <v>0</v>
      </c>
      <c r="S100" s="94">
        <v>0</v>
      </c>
      <c r="T100" s="94">
        <v>0</v>
      </c>
      <c r="U100" s="94">
        <v>0</v>
      </c>
      <c r="V100" s="94">
        <v>0</v>
      </c>
      <c r="W100" s="94">
        <v>0</v>
      </c>
      <c r="X100" s="94">
        <v>3</v>
      </c>
      <c r="Y100" s="94">
        <v>0</v>
      </c>
      <c r="Z100" s="94">
        <v>47875510</v>
      </c>
    </row>
    <row r="101" spans="4:26">
      <c r="D101" s="98" t="s">
        <v>511</v>
      </c>
      <c r="E101" s="95" t="s">
        <v>752</v>
      </c>
      <c r="F101" s="97" t="s">
        <v>468</v>
      </c>
      <c r="G101" s="95" t="s">
        <v>3681</v>
      </c>
      <c r="H101" s="94" t="s">
        <v>756</v>
      </c>
      <c r="I101" s="99">
        <v>13</v>
      </c>
      <c r="J101" s="99">
        <v>2</v>
      </c>
      <c r="K101" s="110">
        <v>4</v>
      </c>
      <c r="L101" s="94">
        <v>4</v>
      </c>
      <c r="M101" s="94">
        <v>0</v>
      </c>
      <c r="N101" s="94">
        <v>0</v>
      </c>
      <c r="O101" s="94">
        <v>0</v>
      </c>
      <c r="P101" s="94">
        <v>0</v>
      </c>
      <c r="Q101" s="94">
        <v>0</v>
      </c>
      <c r="R101" s="94">
        <v>0</v>
      </c>
      <c r="S101" s="94">
        <v>0</v>
      </c>
      <c r="T101" s="94">
        <v>0</v>
      </c>
      <c r="U101" s="94">
        <v>0</v>
      </c>
      <c r="V101" s="94">
        <v>0</v>
      </c>
      <c r="W101" s="94">
        <v>0</v>
      </c>
      <c r="X101" s="94">
        <v>2</v>
      </c>
      <c r="Y101" s="94">
        <v>0</v>
      </c>
      <c r="Z101" s="94">
        <v>47875154</v>
      </c>
    </row>
    <row r="102" spans="4:26">
      <c r="D102" s="98" t="s">
        <v>511</v>
      </c>
      <c r="E102" s="95" t="s">
        <v>1151</v>
      </c>
      <c r="F102" s="97" t="s">
        <v>468</v>
      </c>
      <c r="G102" s="95" t="s">
        <v>3682</v>
      </c>
      <c r="H102" s="94" t="s">
        <v>611</v>
      </c>
      <c r="I102" s="99">
        <v>13</v>
      </c>
      <c r="J102" s="99">
        <v>2</v>
      </c>
      <c r="K102" s="110">
        <v>22</v>
      </c>
      <c r="L102" s="94">
        <v>17</v>
      </c>
      <c r="M102" s="94">
        <v>2</v>
      </c>
      <c r="N102" s="94">
        <v>2</v>
      </c>
      <c r="O102" s="94">
        <v>1</v>
      </c>
      <c r="P102" s="94">
        <v>0</v>
      </c>
      <c r="Q102" s="94">
        <v>0</v>
      </c>
      <c r="R102" s="94">
        <v>0</v>
      </c>
      <c r="S102" s="94">
        <v>0</v>
      </c>
      <c r="T102" s="94">
        <v>0</v>
      </c>
      <c r="U102" s="94">
        <v>0</v>
      </c>
      <c r="V102" s="94">
        <v>0</v>
      </c>
      <c r="W102" s="94">
        <v>0</v>
      </c>
      <c r="X102" s="94">
        <v>10</v>
      </c>
      <c r="Y102" s="94">
        <v>0</v>
      </c>
      <c r="Z102" s="94">
        <v>47874887</v>
      </c>
    </row>
    <row r="103" spans="4:26">
      <c r="D103" s="98" t="s">
        <v>511</v>
      </c>
      <c r="E103" s="95" t="s">
        <v>204</v>
      </c>
      <c r="F103" s="97" t="s">
        <v>468</v>
      </c>
      <c r="G103" s="95" t="s">
        <v>3683</v>
      </c>
      <c r="H103" s="94" t="s">
        <v>612</v>
      </c>
      <c r="I103" s="99">
        <v>13</v>
      </c>
      <c r="J103" s="99">
        <v>2</v>
      </c>
      <c r="K103" s="110">
        <v>3</v>
      </c>
      <c r="L103" s="94">
        <v>2</v>
      </c>
      <c r="M103" s="94">
        <v>0</v>
      </c>
      <c r="N103" s="94">
        <v>1</v>
      </c>
      <c r="O103" s="94">
        <v>0</v>
      </c>
      <c r="P103" s="94">
        <v>0</v>
      </c>
      <c r="Q103" s="94">
        <v>0</v>
      </c>
      <c r="R103" s="94">
        <v>0</v>
      </c>
      <c r="S103" s="94">
        <v>0</v>
      </c>
      <c r="T103" s="94">
        <v>0</v>
      </c>
      <c r="U103" s="94">
        <v>0</v>
      </c>
      <c r="V103" s="94">
        <v>0</v>
      </c>
      <c r="W103" s="94">
        <v>0</v>
      </c>
      <c r="X103" s="94">
        <v>2</v>
      </c>
      <c r="Y103" s="94">
        <v>0</v>
      </c>
      <c r="Z103" s="94">
        <v>50466330</v>
      </c>
    </row>
    <row r="104" spans="4:26">
      <c r="D104" s="98"/>
      <c r="E104" s="95" t="s">
        <v>753</v>
      </c>
      <c r="F104" s="97" t="s">
        <v>468</v>
      </c>
      <c r="G104" s="95" t="s">
        <v>3684</v>
      </c>
      <c r="H104" s="94" t="s">
        <v>757</v>
      </c>
      <c r="I104" s="99">
        <v>13</v>
      </c>
      <c r="J104" s="99">
        <v>2</v>
      </c>
      <c r="K104" s="110">
        <v>38</v>
      </c>
      <c r="L104" s="94">
        <v>30</v>
      </c>
      <c r="M104" s="94">
        <v>0</v>
      </c>
      <c r="N104" s="94">
        <v>2</v>
      </c>
      <c r="O104" s="94">
        <v>2</v>
      </c>
      <c r="P104" s="94">
        <v>1</v>
      </c>
      <c r="Q104" s="94">
        <v>0</v>
      </c>
      <c r="R104" s="94">
        <v>2</v>
      </c>
      <c r="S104" s="94">
        <v>0</v>
      </c>
      <c r="T104" s="94">
        <v>0</v>
      </c>
      <c r="U104" s="94">
        <v>0</v>
      </c>
      <c r="V104" s="94">
        <v>0</v>
      </c>
      <c r="W104" s="94">
        <v>1</v>
      </c>
      <c r="X104" s="94">
        <v>27</v>
      </c>
      <c r="Y104" s="94">
        <v>0</v>
      </c>
      <c r="Z104" s="94">
        <v>47875496</v>
      </c>
    </row>
    <row r="105" spans="4:26">
      <c r="D105" s="98"/>
      <c r="E105" s="95" t="s">
        <v>200</v>
      </c>
      <c r="F105" s="97" t="s">
        <v>468</v>
      </c>
      <c r="G105" s="95" t="s">
        <v>3685</v>
      </c>
      <c r="H105" s="94" t="s">
        <v>609</v>
      </c>
      <c r="I105" s="99">
        <v>5</v>
      </c>
      <c r="J105" s="99">
        <v>2</v>
      </c>
      <c r="K105" s="110">
        <v>17</v>
      </c>
      <c r="L105" s="94">
        <v>12</v>
      </c>
      <c r="M105" s="94">
        <v>1</v>
      </c>
      <c r="N105" s="94">
        <v>2</v>
      </c>
      <c r="O105" s="94">
        <v>0</v>
      </c>
      <c r="P105" s="94">
        <v>1</v>
      </c>
      <c r="Q105" s="94">
        <v>0</v>
      </c>
      <c r="R105" s="94">
        <v>0</v>
      </c>
      <c r="S105" s="94">
        <v>0</v>
      </c>
      <c r="T105" s="94">
        <v>0</v>
      </c>
      <c r="U105" s="94">
        <v>0</v>
      </c>
      <c r="V105" s="94">
        <v>0</v>
      </c>
      <c r="W105" s="94">
        <v>1</v>
      </c>
      <c r="X105" s="94">
        <v>6</v>
      </c>
      <c r="Y105" s="94">
        <v>0</v>
      </c>
      <c r="Z105" s="94">
        <v>50463426</v>
      </c>
    </row>
    <row r="106" spans="4:26">
      <c r="D106" s="98" t="s">
        <v>511</v>
      </c>
      <c r="E106" s="95" t="s">
        <v>188</v>
      </c>
      <c r="F106" s="97" t="s">
        <v>468</v>
      </c>
      <c r="G106" s="95" t="s">
        <v>3686</v>
      </c>
      <c r="H106" s="104" t="s">
        <v>600</v>
      </c>
      <c r="I106" s="99">
        <v>5</v>
      </c>
      <c r="J106" s="99">
        <v>2</v>
      </c>
      <c r="K106" s="110">
        <v>3</v>
      </c>
      <c r="L106" s="94">
        <v>3</v>
      </c>
      <c r="M106" s="94">
        <v>0</v>
      </c>
      <c r="N106" s="94">
        <v>0</v>
      </c>
      <c r="O106" s="94">
        <v>0</v>
      </c>
      <c r="P106" s="94">
        <v>0</v>
      </c>
      <c r="Q106" s="94">
        <v>0</v>
      </c>
      <c r="R106" s="94">
        <v>0</v>
      </c>
      <c r="S106" s="94">
        <v>0</v>
      </c>
      <c r="T106" s="94">
        <v>0</v>
      </c>
      <c r="U106" s="94">
        <v>0</v>
      </c>
      <c r="V106" s="94">
        <v>0</v>
      </c>
      <c r="W106" s="94">
        <v>0</v>
      </c>
      <c r="X106" s="94">
        <v>2</v>
      </c>
      <c r="Y106" s="94">
        <v>0</v>
      </c>
      <c r="Z106" s="94">
        <v>50463403</v>
      </c>
    </row>
    <row r="107" spans="4:26">
      <c r="D107" s="98" t="s">
        <v>511</v>
      </c>
      <c r="E107" s="95" t="s">
        <v>189</v>
      </c>
      <c r="F107" s="97" t="s">
        <v>468</v>
      </c>
      <c r="G107" s="95" t="s">
        <v>3687</v>
      </c>
      <c r="H107" s="94" t="s">
        <v>601</v>
      </c>
      <c r="I107" s="99">
        <v>5</v>
      </c>
      <c r="J107" s="99">
        <v>2</v>
      </c>
      <c r="K107" s="110">
        <v>13</v>
      </c>
      <c r="L107" s="94">
        <v>10</v>
      </c>
      <c r="M107" s="94">
        <v>0</v>
      </c>
      <c r="N107" s="94">
        <v>1</v>
      </c>
      <c r="O107" s="94">
        <v>1</v>
      </c>
      <c r="P107" s="94">
        <v>0</v>
      </c>
      <c r="Q107" s="94">
        <v>0</v>
      </c>
      <c r="R107" s="94">
        <v>1</v>
      </c>
      <c r="S107" s="94">
        <v>0</v>
      </c>
      <c r="T107" s="94">
        <v>0</v>
      </c>
      <c r="U107" s="94">
        <v>0</v>
      </c>
      <c r="V107" s="94">
        <v>0</v>
      </c>
      <c r="W107" s="94">
        <v>0</v>
      </c>
      <c r="X107" s="94">
        <v>5</v>
      </c>
      <c r="Y107" s="94">
        <v>0</v>
      </c>
      <c r="Z107" s="94">
        <v>47878299</v>
      </c>
    </row>
    <row r="108" spans="4:26">
      <c r="E108" s="95" t="s">
        <v>201</v>
      </c>
      <c r="F108" s="97" t="s">
        <v>468</v>
      </c>
      <c r="G108" s="95" t="s">
        <v>3688</v>
      </c>
      <c r="H108" s="94" t="s">
        <v>610</v>
      </c>
      <c r="I108" s="99">
        <v>5</v>
      </c>
      <c r="J108" s="99">
        <v>2</v>
      </c>
      <c r="K108" s="110">
        <v>16</v>
      </c>
      <c r="L108" s="94">
        <v>13</v>
      </c>
      <c r="M108" s="94">
        <v>1</v>
      </c>
      <c r="N108" s="94">
        <v>1</v>
      </c>
      <c r="O108" s="94">
        <v>1</v>
      </c>
      <c r="P108" s="94">
        <v>0</v>
      </c>
      <c r="Q108" s="94">
        <v>0</v>
      </c>
      <c r="R108" s="94">
        <v>0</v>
      </c>
      <c r="S108" s="94">
        <v>0</v>
      </c>
      <c r="T108" s="94">
        <v>0</v>
      </c>
      <c r="U108" s="94">
        <v>0</v>
      </c>
      <c r="V108" s="94">
        <v>0</v>
      </c>
      <c r="W108" s="94">
        <v>0</v>
      </c>
      <c r="X108" s="94">
        <v>7</v>
      </c>
      <c r="Y108" s="94">
        <v>0</v>
      </c>
      <c r="Z108" s="94">
        <v>50463449</v>
      </c>
    </row>
    <row r="109" spans="4:26">
      <c r="E109" s="95" t="s">
        <v>198</v>
      </c>
      <c r="F109" s="97" t="s">
        <v>468</v>
      </c>
      <c r="G109" s="95" t="s">
        <v>3689</v>
      </c>
      <c r="H109" s="94" t="s">
        <v>608</v>
      </c>
      <c r="I109" s="99">
        <v>5</v>
      </c>
      <c r="J109" s="99">
        <v>2</v>
      </c>
      <c r="K109" s="110">
        <v>36</v>
      </c>
      <c r="L109" s="94">
        <v>33</v>
      </c>
      <c r="M109" s="94">
        <v>1</v>
      </c>
      <c r="N109" s="94">
        <v>1</v>
      </c>
      <c r="O109" s="94">
        <v>1</v>
      </c>
      <c r="P109" s="94">
        <v>0</v>
      </c>
      <c r="Q109" s="94">
        <v>0</v>
      </c>
      <c r="R109" s="94">
        <v>0</v>
      </c>
      <c r="S109" s="94">
        <v>0</v>
      </c>
      <c r="T109" s="94">
        <v>0</v>
      </c>
      <c r="U109" s="94">
        <v>0</v>
      </c>
      <c r="V109" s="94">
        <v>0</v>
      </c>
      <c r="W109" s="94">
        <v>0</v>
      </c>
      <c r="X109" s="94">
        <v>20</v>
      </c>
      <c r="Y109" s="94">
        <v>0</v>
      </c>
      <c r="Z109" s="94">
        <v>50463395</v>
      </c>
    </row>
    <row r="110" spans="4:26">
      <c r="D110" s="98" t="s">
        <v>511</v>
      </c>
      <c r="E110" s="95" t="s">
        <v>192</v>
      </c>
      <c r="F110" s="97" t="s">
        <v>468</v>
      </c>
      <c r="G110" s="95" t="s">
        <v>3690</v>
      </c>
      <c r="H110" s="94" t="s">
        <v>605</v>
      </c>
      <c r="I110" s="99">
        <v>5</v>
      </c>
      <c r="J110" s="99">
        <v>2</v>
      </c>
      <c r="K110" s="110">
        <v>7</v>
      </c>
      <c r="L110" s="94">
        <v>6</v>
      </c>
      <c r="M110" s="94">
        <v>0</v>
      </c>
      <c r="N110" s="94">
        <v>1</v>
      </c>
      <c r="O110" s="94">
        <v>0</v>
      </c>
      <c r="P110" s="94">
        <v>0</v>
      </c>
      <c r="Q110" s="94">
        <v>0</v>
      </c>
      <c r="R110" s="94">
        <v>0</v>
      </c>
      <c r="S110" s="94">
        <v>0</v>
      </c>
      <c r="T110" s="94">
        <v>0</v>
      </c>
      <c r="U110" s="94">
        <v>0</v>
      </c>
      <c r="V110" s="94">
        <v>0</v>
      </c>
      <c r="W110" s="94">
        <v>0</v>
      </c>
      <c r="X110" s="94">
        <v>3</v>
      </c>
      <c r="Y110" s="94">
        <v>0</v>
      </c>
      <c r="Z110" s="94">
        <v>50466229</v>
      </c>
    </row>
    <row r="111" spans="4:26">
      <c r="D111" s="98" t="s">
        <v>511</v>
      </c>
      <c r="E111" s="95" t="s">
        <v>195</v>
      </c>
      <c r="F111" s="97" t="s">
        <v>468</v>
      </c>
      <c r="G111" s="95" t="s">
        <v>3691</v>
      </c>
      <c r="H111" s="94" t="s">
        <v>811</v>
      </c>
      <c r="I111" s="99">
        <v>5</v>
      </c>
      <c r="J111" s="99">
        <v>2</v>
      </c>
      <c r="K111" s="110">
        <v>33</v>
      </c>
      <c r="L111" s="94">
        <v>28</v>
      </c>
      <c r="M111" s="94">
        <v>1</v>
      </c>
      <c r="N111" s="94">
        <v>1</v>
      </c>
      <c r="O111" s="94">
        <v>1</v>
      </c>
      <c r="P111" s="94">
        <v>1</v>
      </c>
      <c r="Q111" s="94">
        <v>0</v>
      </c>
      <c r="R111" s="94">
        <v>1</v>
      </c>
      <c r="S111" s="94">
        <v>0</v>
      </c>
      <c r="T111" s="94">
        <v>0</v>
      </c>
      <c r="U111" s="94">
        <v>0</v>
      </c>
      <c r="V111" s="94">
        <v>0</v>
      </c>
      <c r="W111" s="94">
        <v>0</v>
      </c>
      <c r="X111" s="94">
        <v>14</v>
      </c>
      <c r="Y111" s="94">
        <v>0</v>
      </c>
      <c r="Z111" s="94">
        <v>47875941</v>
      </c>
    </row>
    <row r="112" spans="4:26">
      <c r="D112" s="98" t="s">
        <v>511</v>
      </c>
      <c r="E112" s="95" t="s">
        <v>191</v>
      </c>
      <c r="F112" s="97" t="s">
        <v>468</v>
      </c>
      <c r="G112" s="95" t="s">
        <v>3692</v>
      </c>
      <c r="H112" s="94" t="s">
        <v>604</v>
      </c>
      <c r="I112" s="99">
        <v>5</v>
      </c>
      <c r="J112" s="99">
        <v>2</v>
      </c>
      <c r="K112" s="110">
        <v>2</v>
      </c>
      <c r="L112" s="94">
        <v>2</v>
      </c>
      <c r="M112" s="94">
        <v>0</v>
      </c>
      <c r="N112" s="94">
        <v>0</v>
      </c>
      <c r="O112" s="94">
        <v>0</v>
      </c>
      <c r="P112" s="94">
        <v>0</v>
      </c>
      <c r="Q112" s="94">
        <v>0</v>
      </c>
      <c r="R112" s="94">
        <v>0</v>
      </c>
      <c r="S112" s="94">
        <v>0</v>
      </c>
      <c r="T112" s="94">
        <v>0</v>
      </c>
      <c r="U112" s="94">
        <v>0</v>
      </c>
      <c r="V112" s="94">
        <v>0</v>
      </c>
      <c r="W112" s="94">
        <v>0</v>
      </c>
      <c r="X112" s="94">
        <v>1</v>
      </c>
      <c r="Y112" s="94">
        <v>0</v>
      </c>
      <c r="Z112" s="94">
        <v>47875935</v>
      </c>
    </row>
    <row r="113" spans="4:26">
      <c r="D113" s="98" t="s">
        <v>511</v>
      </c>
      <c r="E113" s="95" t="s">
        <v>196</v>
      </c>
      <c r="F113" s="97" t="s">
        <v>468</v>
      </c>
      <c r="G113" s="95" t="s">
        <v>3693</v>
      </c>
      <c r="H113" s="94" t="s">
        <v>691</v>
      </c>
      <c r="I113" s="99">
        <v>5</v>
      </c>
      <c r="J113" s="99">
        <v>2</v>
      </c>
      <c r="K113" s="110">
        <v>15</v>
      </c>
      <c r="L113" s="94">
        <v>12</v>
      </c>
      <c r="M113" s="94">
        <v>2</v>
      </c>
      <c r="N113" s="94">
        <v>1</v>
      </c>
      <c r="O113" s="94">
        <v>0</v>
      </c>
      <c r="P113" s="94">
        <v>0</v>
      </c>
      <c r="Q113" s="94">
        <v>0</v>
      </c>
      <c r="R113" s="94">
        <v>0</v>
      </c>
      <c r="S113" s="94">
        <v>0</v>
      </c>
      <c r="T113" s="94">
        <v>0</v>
      </c>
      <c r="U113" s="94">
        <v>0</v>
      </c>
      <c r="V113" s="94">
        <v>0</v>
      </c>
      <c r="W113" s="94">
        <v>0</v>
      </c>
      <c r="X113" s="94">
        <v>7</v>
      </c>
      <c r="Y113" s="94">
        <v>0</v>
      </c>
      <c r="Z113" s="94">
        <v>47875958</v>
      </c>
    </row>
    <row r="114" spans="4:26">
      <c r="D114" s="98" t="s">
        <v>511</v>
      </c>
      <c r="E114" s="96" t="s">
        <v>199</v>
      </c>
      <c r="F114" s="97" t="s">
        <v>468</v>
      </c>
      <c r="G114" s="95" t="s">
        <v>3694</v>
      </c>
      <c r="H114" s="94" t="s">
        <v>812</v>
      </c>
      <c r="I114" s="99">
        <v>5</v>
      </c>
      <c r="J114" s="99">
        <v>2</v>
      </c>
      <c r="K114" s="110">
        <v>15</v>
      </c>
      <c r="L114" s="94">
        <v>12</v>
      </c>
      <c r="M114" s="94">
        <v>1</v>
      </c>
      <c r="N114" s="94">
        <v>1</v>
      </c>
      <c r="O114" s="94">
        <v>1</v>
      </c>
      <c r="P114" s="94">
        <v>0</v>
      </c>
      <c r="Q114" s="94">
        <v>0</v>
      </c>
      <c r="R114" s="94">
        <v>0</v>
      </c>
      <c r="S114" s="94">
        <v>0</v>
      </c>
      <c r="T114" s="94">
        <v>0</v>
      </c>
      <c r="U114" s="94">
        <v>0</v>
      </c>
      <c r="V114" s="94">
        <v>0</v>
      </c>
      <c r="W114" s="94">
        <v>0</v>
      </c>
      <c r="X114" s="94">
        <v>7</v>
      </c>
      <c r="Y114" s="94">
        <v>0</v>
      </c>
      <c r="Z114" s="94">
        <v>47875929</v>
      </c>
    </row>
    <row r="115" spans="4:26">
      <c r="D115" s="98" t="s">
        <v>511</v>
      </c>
      <c r="E115" s="95" t="s">
        <v>194</v>
      </c>
      <c r="F115" s="97" t="s">
        <v>468</v>
      </c>
      <c r="G115" s="95" t="s">
        <v>3695</v>
      </c>
      <c r="H115" s="94" t="s">
        <v>813</v>
      </c>
      <c r="I115" s="99">
        <v>5</v>
      </c>
      <c r="J115" s="99">
        <v>2</v>
      </c>
      <c r="K115" s="110">
        <v>16</v>
      </c>
      <c r="L115" s="94">
        <v>14</v>
      </c>
      <c r="M115" s="94">
        <v>1</v>
      </c>
      <c r="N115" s="94">
        <v>0</v>
      </c>
      <c r="O115" s="94">
        <v>1</v>
      </c>
      <c r="P115" s="94">
        <v>0</v>
      </c>
      <c r="Q115" s="94">
        <v>0</v>
      </c>
      <c r="R115" s="94">
        <v>0</v>
      </c>
      <c r="S115" s="94">
        <v>0</v>
      </c>
      <c r="T115" s="94">
        <v>0</v>
      </c>
      <c r="U115" s="94">
        <v>0</v>
      </c>
      <c r="V115" s="94">
        <v>0</v>
      </c>
      <c r="W115" s="94">
        <v>0</v>
      </c>
      <c r="X115" s="94">
        <v>10</v>
      </c>
      <c r="Y115" s="94">
        <v>0</v>
      </c>
      <c r="Z115" s="94">
        <v>50463389</v>
      </c>
    </row>
    <row r="116" spans="4:26">
      <c r="D116" s="98" t="s">
        <v>512</v>
      </c>
      <c r="E116" s="95" t="s">
        <v>202</v>
      </c>
      <c r="F116" s="97" t="s">
        <v>468</v>
      </c>
      <c r="G116" s="95" t="s">
        <v>3696</v>
      </c>
      <c r="H116" s="94" t="s">
        <v>692</v>
      </c>
      <c r="I116" s="99">
        <v>5</v>
      </c>
      <c r="J116" s="99">
        <v>2</v>
      </c>
      <c r="K116" s="110">
        <v>8</v>
      </c>
      <c r="L116" s="94">
        <v>7</v>
      </c>
      <c r="M116" s="94">
        <v>0</v>
      </c>
      <c r="N116" s="94">
        <v>1</v>
      </c>
      <c r="O116" s="94">
        <v>0</v>
      </c>
      <c r="P116" s="94">
        <v>0</v>
      </c>
      <c r="Q116" s="94">
        <v>0</v>
      </c>
      <c r="R116" s="94">
        <v>0</v>
      </c>
      <c r="S116" s="94">
        <v>0</v>
      </c>
      <c r="T116" s="94">
        <v>0</v>
      </c>
      <c r="U116" s="94">
        <v>0</v>
      </c>
      <c r="V116" s="94">
        <v>0</v>
      </c>
      <c r="W116" s="94">
        <v>0</v>
      </c>
      <c r="X116" s="94">
        <v>4</v>
      </c>
      <c r="Y116" s="94">
        <v>0</v>
      </c>
      <c r="Z116" s="94">
        <v>50463455</v>
      </c>
    </row>
    <row r="117" spans="4:26">
      <c r="D117" s="97" t="s">
        <v>470</v>
      </c>
      <c r="E117" s="95" t="s">
        <v>3698</v>
      </c>
      <c r="F117" s="97" t="s">
        <v>470</v>
      </c>
      <c r="G117" s="95" t="s">
        <v>3699</v>
      </c>
      <c r="H117" s="94" t="s">
        <v>679</v>
      </c>
      <c r="I117" s="99">
        <v>13</v>
      </c>
      <c r="J117" s="99">
        <v>2</v>
      </c>
      <c r="K117" s="110">
        <v>4</v>
      </c>
      <c r="L117" s="94">
        <v>4</v>
      </c>
      <c r="M117" s="94">
        <v>0</v>
      </c>
      <c r="N117" s="94">
        <v>0</v>
      </c>
      <c r="O117" s="94">
        <v>0</v>
      </c>
      <c r="P117" s="94">
        <v>0</v>
      </c>
      <c r="Q117" s="94">
        <v>0</v>
      </c>
      <c r="R117" s="94">
        <v>0</v>
      </c>
      <c r="S117" s="94">
        <v>0</v>
      </c>
      <c r="T117" s="94">
        <v>0</v>
      </c>
      <c r="U117" s="94">
        <v>0</v>
      </c>
      <c r="V117" s="94">
        <v>0</v>
      </c>
      <c r="W117" s="94">
        <v>0</v>
      </c>
      <c r="X117" s="94">
        <v>0</v>
      </c>
      <c r="Y117" s="94">
        <v>0</v>
      </c>
      <c r="Z117" s="94">
        <v>47878187</v>
      </c>
    </row>
    <row r="118" spans="4:26">
      <c r="D118" s="98" t="s">
        <v>511</v>
      </c>
      <c r="E118" s="95" t="s">
        <v>209</v>
      </c>
      <c r="F118" s="97" t="s">
        <v>470</v>
      </c>
      <c r="G118" s="95" t="s">
        <v>3700</v>
      </c>
      <c r="H118" s="94" t="s">
        <v>822</v>
      </c>
      <c r="I118" s="99">
        <v>13</v>
      </c>
      <c r="J118" s="99">
        <v>2</v>
      </c>
      <c r="K118" s="110">
        <v>5</v>
      </c>
      <c r="L118" s="94">
        <v>4</v>
      </c>
      <c r="M118" s="94">
        <v>1</v>
      </c>
      <c r="N118" s="94">
        <v>0</v>
      </c>
      <c r="O118" s="94">
        <v>0</v>
      </c>
      <c r="P118" s="94">
        <v>0</v>
      </c>
      <c r="Q118" s="94">
        <v>0</v>
      </c>
      <c r="R118" s="94">
        <v>0</v>
      </c>
      <c r="S118" s="94">
        <v>0</v>
      </c>
      <c r="T118" s="94">
        <v>0</v>
      </c>
      <c r="U118" s="94">
        <v>0</v>
      </c>
      <c r="V118" s="94">
        <v>0</v>
      </c>
      <c r="W118" s="94">
        <v>0</v>
      </c>
      <c r="X118" s="94">
        <v>1</v>
      </c>
      <c r="Y118" s="94">
        <v>0</v>
      </c>
      <c r="Z118" s="94">
        <v>53993076</v>
      </c>
    </row>
    <row r="119" spans="4:26">
      <c r="D119" s="98" t="s">
        <v>511</v>
      </c>
      <c r="E119" s="95" t="s">
        <v>211</v>
      </c>
      <c r="F119" s="97" t="s">
        <v>470</v>
      </c>
      <c r="G119" s="95" t="s">
        <v>3701</v>
      </c>
      <c r="H119" s="94" t="s">
        <v>823</v>
      </c>
      <c r="I119" s="99">
        <v>13</v>
      </c>
      <c r="J119" s="99">
        <v>2</v>
      </c>
      <c r="K119" s="110">
        <v>8</v>
      </c>
      <c r="L119" s="94">
        <v>6</v>
      </c>
      <c r="M119" s="94">
        <v>1</v>
      </c>
      <c r="N119" s="94">
        <v>0</v>
      </c>
      <c r="O119" s="94">
        <v>0</v>
      </c>
      <c r="P119" s="94">
        <v>1</v>
      </c>
      <c r="Q119" s="94">
        <v>0</v>
      </c>
      <c r="R119" s="94">
        <v>0</v>
      </c>
      <c r="S119" s="94">
        <v>0</v>
      </c>
      <c r="T119" s="94">
        <v>0</v>
      </c>
      <c r="U119" s="94">
        <v>0</v>
      </c>
      <c r="V119" s="94">
        <v>0</v>
      </c>
      <c r="W119" s="94">
        <v>0</v>
      </c>
      <c r="X119" s="94">
        <v>5</v>
      </c>
      <c r="Y119" s="94">
        <v>0</v>
      </c>
      <c r="Z119" s="94">
        <v>57124590</v>
      </c>
    </row>
    <row r="120" spans="4:26">
      <c r="D120" s="98" t="s">
        <v>511</v>
      </c>
      <c r="E120" s="95" t="s">
        <v>210</v>
      </c>
      <c r="F120" s="97" t="s">
        <v>470</v>
      </c>
      <c r="G120" s="95" t="s">
        <v>3702</v>
      </c>
      <c r="H120" s="94" t="s">
        <v>824</v>
      </c>
      <c r="I120" s="99">
        <v>13</v>
      </c>
      <c r="J120" s="99">
        <v>2</v>
      </c>
      <c r="K120" s="110">
        <v>5</v>
      </c>
      <c r="L120" s="94">
        <v>5</v>
      </c>
      <c r="M120" s="94">
        <v>0</v>
      </c>
      <c r="N120" s="94">
        <v>0</v>
      </c>
      <c r="O120" s="94">
        <v>0</v>
      </c>
      <c r="P120" s="94">
        <v>0</v>
      </c>
      <c r="Q120" s="94">
        <v>0</v>
      </c>
      <c r="R120" s="94">
        <v>0</v>
      </c>
      <c r="S120" s="94">
        <v>0</v>
      </c>
      <c r="T120" s="94">
        <v>0</v>
      </c>
      <c r="U120" s="94">
        <v>0</v>
      </c>
      <c r="V120" s="94">
        <v>0</v>
      </c>
      <c r="W120" s="94">
        <v>0</v>
      </c>
      <c r="X120" s="94">
        <v>0</v>
      </c>
      <c r="Y120" s="94">
        <v>3</v>
      </c>
      <c r="Z120" s="94">
        <v>34277546</v>
      </c>
    </row>
    <row r="121" spans="4:26">
      <c r="D121" s="98" t="s">
        <v>511</v>
      </c>
      <c r="E121" s="95" t="s">
        <v>215</v>
      </c>
      <c r="F121" s="97" t="s">
        <v>470</v>
      </c>
      <c r="G121" s="95" t="s">
        <v>3703</v>
      </c>
      <c r="H121" s="94" t="s">
        <v>825</v>
      </c>
      <c r="I121" s="99">
        <v>13</v>
      </c>
      <c r="J121" s="99">
        <v>2</v>
      </c>
      <c r="K121" s="110">
        <v>4</v>
      </c>
      <c r="L121" s="94">
        <v>4</v>
      </c>
      <c r="M121" s="94">
        <v>0</v>
      </c>
      <c r="N121" s="94">
        <v>0</v>
      </c>
      <c r="O121" s="94">
        <v>0</v>
      </c>
      <c r="P121" s="94">
        <v>0</v>
      </c>
      <c r="Q121" s="94">
        <v>0</v>
      </c>
      <c r="R121" s="94">
        <v>0</v>
      </c>
      <c r="S121" s="94">
        <v>0</v>
      </c>
      <c r="T121" s="94">
        <v>0</v>
      </c>
      <c r="U121" s="94">
        <v>0</v>
      </c>
      <c r="V121" s="94">
        <v>0</v>
      </c>
      <c r="W121" s="94">
        <v>0</v>
      </c>
      <c r="X121" s="94">
        <v>0</v>
      </c>
      <c r="Y121" s="94">
        <v>5</v>
      </c>
      <c r="Z121" s="94">
        <v>57124549</v>
      </c>
    </row>
    <row r="122" spans="4:26">
      <c r="D122" s="98" t="s">
        <v>511</v>
      </c>
      <c r="E122" s="95" t="s">
        <v>214</v>
      </c>
      <c r="F122" s="97" t="s">
        <v>470</v>
      </c>
      <c r="G122" s="95" t="s">
        <v>3704</v>
      </c>
      <c r="H122" s="94" t="s">
        <v>1055</v>
      </c>
      <c r="I122" s="99">
        <v>13</v>
      </c>
      <c r="J122" s="99">
        <v>2</v>
      </c>
      <c r="K122" s="110">
        <v>2</v>
      </c>
      <c r="L122" s="94">
        <v>2</v>
      </c>
      <c r="M122" s="94">
        <v>0</v>
      </c>
      <c r="N122" s="94">
        <v>0</v>
      </c>
      <c r="O122" s="94">
        <v>0</v>
      </c>
      <c r="P122" s="94">
        <v>0</v>
      </c>
      <c r="Q122" s="94">
        <v>0</v>
      </c>
      <c r="R122" s="94">
        <v>0</v>
      </c>
      <c r="S122" s="94">
        <v>0</v>
      </c>
      <c r="T122" s="94">
        <v>0</v>
      </c>
      <c r="U122" s="94">
        <v>0</v>
      </c>
      <c r="V122" s="94">
        <v>0</v>
      </c>
      <c r="W122" s="94">
        <v>0</v>
      </c>
      <c r="X122" s="94">
        <v>0</v>
      </c>
      <c r="Y122" s="94">
        <v>0</v>
      </c>
      <c r="Z122" s="94">
        <v>2383761</v>
      </c>
    </row>
    <row r="123" spans="4:26">
      <c r="D123" s="98" t="s">
        <v>511</v>
      </c>
      <c r="E123" s="95" t="s">
        <v>216</v>
      </c>
      <c r="F123" s="97" t="s">
        <v>470</v>
      </c>
      <c r="G123" s="95" t="s">
        <v>3697</v>
      </c>
      <c r="H123" s="94" t="s">
        <v>615</v>
      </c>
      <c r="I123" s="99">
        <v>13</v>
      </c>
      <c r="J123" s="99">
        <v>2</v>
      </c>
      <c r="K123" s="110">
        <v>2</v>
      </c>
      <c r="L123" s="94">
        <v>2</v>
      </c>
      <c r="M123" s="94">
        <v>0</v>
      </c>
      <c r="N123" s="94">
        <v>0</v>
      </c>
      <c r="O123" s="94">
        <v>0</v>
      </c>
      <c r="P123" s="94">
        <v>0</v>
      </c>
      <c r="Q123" s="94">
        <v>0</v>
      </c>
      <c r="R123" s="94">
        <v>0</v>
      </c>
      <c r="S123" s="94">
        <v>0</v>
      </c>
      <c r="T123" s="94">
        <v>0</v>
      </c>
      <c r="U123" s="94">
        <v>0</v>
      </c>
      <c r="V123" s="94">
        <v>0</v>
      </c>
      <c r="W123" s="94">
        <v>0</v>
      </c>
      <c r="X123" s="94">
        <v>0</v>
      </c>
      <c r="Y123" s="94">
        <v>2</v>
      </c>
      <c r="Z123" s="94">
        <v>57124555</v>
      </c>
    </row>
    <row r="124" spans="4:26">
      <c r="D124" s="98" t="s">
        <v>511</v>
      </c>
      <c r="E124" s="95" t="s">
        <v>213</v>
      </c>
      <c r="F124" s="97" t="s">
        <v>470</v>
      </c>
      <c r="G124" s="95" t="s">
        <v>3705</v>
      </c>
      <c r="H124" s="94" t="s">
        <v>821</v>
      </c>
      <c r="I124" s="99">
        <v>5</v>
      </c>
      <c r="J124" s="99">
        <v>2</v>
      </c>
      <c r="K124" s="110">
        <v>29</v>
      </c>
      <c r="L124" s="94">
        <v>23</v>
      </c>
      <c r="M124" s="94">
        <v>0</v>
      </c>
      <c r="N124" s="94">
        <v>1</v>
      </c>
      <c r="O124" s="94">
        <v>0</v>
      </c>
      <c r="P124" s="94">
        <v>2</v>
      </c>
      <c r="Q124" s="94">
        <v>1</v>
      </c>
      <c r="R124" s="94">
        <v>1</v>
      </c>
      <c r="S124" s="94">
        <v>1</v>
      </c>
      <c r="T124" s="94">
        <v>0</v>
      </c>
      <c r="U124" s="94">
        <v>0</v>
      </c>
      <c r="V124" s="94">
        <v>0</v>
      </c>
      <c r="W124" s="94">
        <v>0</v>
      </c>
      <c r="X124" s="94">
        <v>12</v>
      </c>
      <c r="Y124" s="94">
        <v>0</v>
      </c>
      <c r="Z124" s="94">
        <v>54004968</v>
      </c>
    </row>
    <row r="125" spans="4:26">
      <c r="E125" s="95" t="s">
        <v>212</v>
      </c>
      <c r="F125" s="97" t="s">
        <v>470</v>
      </c>
      <c r="G125" s="95" t="s">
        <v>3706</v>
      </c>
      <c r="H125" s="94" t="s">
        <v>614</v>
      </c>
      <c r="I125" s="99">
        <v>5</v>
      </c>
      <c r="J125" s="99">
        <v>2</v>
      </c>
      <c r="K125" s="110">
        <v>3</v>
      </c>
      <c r="L125" s="94">
        <v>2</v>
      </c>
      <c r="M125" s="94">
        <v>0</v>
      </c>
      <c r="N125" s="94">
        <v>0</v>
      </c>
      <c r="O125" s="94">
        <v>0</v>
      </c>
      <c r="P125" s="94">
        <v>1</v>
      </c>
      <c r="Q125" s="94">
        <v>0</v>
      </c>
      <c r="R125" s="94">
        <v>0</v>
      </c>
      <c r="S125" s="94">
        <v>0</v>
      </c>
      <c r="T125" s="94">
        <v>0</v>
      </c>
      <c r="U125" s="94">
        <v>0</v>
      </c>
      <c r="V125" s="94">
        <v>0</v>
      </c>
      <c r="W125" s="94">
        <v>0</v>
      </c>
      <c r="X125" s="94">
        <v>0</v>
      </c>
      <c r="Y125" s="94">
        <v>0</v>
      </c>
      <c r="Z125" s="94">
        <v>53992964</v>
      </c>
    </row>
    <row r="126" spans="4:26">
      <c r="E126" s="95" t="s">
        <v>205</v>
      </c>
      <c r="F126" s="97" t="s">
        <v>470</v>
      </c>
      <c r="G126" s="95" t="s">
        <v>3707</v>
      </c>
      <c r="H126" s="94" t="s">
        <v>819</v>
      </c>
      <c r="I126" s="99">
        <v>5</v>
      </c>
      <c r="J126" s="99">
        <v>1</v>
      </c>
      <c r="K126" s="110">
        <v>12</v>
      </c>
      <c r="L126" s="94">
        <v>9</v>
      </c>
      <c r="M126" s="94">
        <v>0</v>
      </c>
      <c r="N126" s="94">
        <v>1</v>
      </c>
      <c r="O126" s="94">
        <v>0</v>
      </c>
      <c r="P126" s="94">
        <v>2</v>
      </c>
      <c r="Q126" s="94">
        <v>0</v>
      </c>
      <c r="R126" s="94">
        <v>0</v>
      </c>
      <c r="S126" s="94">
        <v>0</v>
      </c>
      <c r="T126" s="94">
        <v>0</v>
      </c>
      <c r="U126" s="94">
        <v>0</v>
      </c>
      <c r="V126" s="94">
        <v>0</v>
      </c>
      <c r="W126" s="94">
        <v>0</v>
      </c>
      <c r="X126" s="94">
        <v>5</v>
      </c>
      <c r="Y126" s="94">
        <v>0</v>
      </c>
      <c r="Z126" s="94">
        <v>64637870</v>
      </c>
    </row>
    <row r="127" spans="4:26">
      <c r="D127" s="98" t="s">
        <v>511</v>
      </c>
      <c r="E127" s="95" t="s">
        <v>207</v>
      </c>
      <c r="F127" s="97" t="s">
        <v>470</v>
      </c>
      <c r="G127" s="95" t="s">
        <v>3708</v>
      </c>
      <c r="H127" s="94" t="s">
        <v>693</v>
      </c>
      <c r="I127" s="99">
        <v>5</v>
      </c>
      <c r="J127" s="99">
        <v>1</v>
      </c>
      <c r="K127" s="110">
        <v>18</v>
      </c>
      <c r="L127" s="94">
        <v>14</v>
      </c>
      <c r="M127" s="94">
        <v>0</v>
      </c>
      <c r="N127" s="94">
        <v>1</v>
      </c>
      <c r="O127" s="94">
        <v>1</v>
      </c>
      <c r="P127" s="94">
        <v>2</v>
      </c>
      <c r="Q127" s="94">
        <v>0</v>
      </c>
      <c r="R127" s="94">
        <v>0</v>
      </c>
      <c r="S127" s="94">
        <v>0</v>
      </c>
      <c r="T127" s="94">
        <v>0</v>
      </c>
      <c r="U127" s="94">
        <v>0</v>
      </c>
      <c r="V127" s="94">
        <v>0</v>
      </c>
      <c r="W127" s="94">
        <v>0</v>
      </c>
      <c r="X127" s="94">
        <v>7</v>
      </c>
      <c r="Y127" s="94">
        <v>0</v>
      </c>
      <c r="Z127" s="94">
        <v>13903761</v>
      </c>
    </row>
    <row r="128" spans="4:26">
      <c r="D128" s="98" t="s">
        <v>511</v>
      </c>
      <c r="E128" s="95" t="s">
        <v>206</v>
      </c>
      <c r="F128" s="97" t="s">
        <v>470</v>
      </c>
      <c r="G128" s="95" t="s">
        <v>3709</v>
      </c>
      <c r="H128" s="94" t="s">
        <v>613</v>
      </c>
      <c r="I128" s="99">
        <v>5</v>
      </c>
      <c r="J128" s="99">
        <v>1</v>
      </c>
      <c r="K128" s="110">
        <v>14</v>
      </c>
      <c r="L128" s="94">
        <v>11</v>
      </c>
      <c r="M128" s="94">
        <v>0</v>
      </c>
      <c r="N128" s="94">
        <v>1</v>
      </c>
      <c r="O128" s="94">
        <v>0</v>
      </c>
      <c r="P128" s="94">
        <v>2</v>
      </c>
      <c r="Q128" s="94">
        <v>0</v>
      </c>
      <c r="R128" s="94">
        <v>0</v>
      </c>
      <c r="S128" s="94">
        <v>0</v>
      </c>
      <c r="T128" s="94">
        <v>0</v>
      </c>
      <c r="U128" s="94">
        <v>0</v>
      </c>
      <c r="V128" s="94">
        <v>0</v>
      </c>
      <c r="W128" s="94">
        <v>0</v>
      </c>
      <c r="X128" s="94">
        <v>0</v>
      </c>
      <c r="Y128" s="94">
        <v>0</v>
      </c>
      <c r="Z128" s="94">
        <v>54002024</v>
      </c>
    </row>
    <row r="129" spans="4:26">
      <c r="D129" s="98" t="s">
        <v>512</v>
      </c>
      <c r="E129" s="95" t="s">
        <v>208</v>
      </c>
      <c r="F129" s="97" t="s">
        <v>470</v>
      </c>
      <c r="G129" s="95" t="s">
        <v>3710</v>
      </c>
      <c r="H129" s="94" t="s">
        <v>820</v>
      </c>
      <c r="I129" s="99">
        <v>5</v>
      </c>
      <c r="J129" s="99">
        <v>1</v>
      </c>
      <c r="K129" s="110">
        <v>20</v>
      </c>
      <c r="L129" s="94">
        <v>15</v>
      </c>
      <c r="M129" s="94">
        <v>0</v>
      </c>
      <c r="N129" s="94">
        <v>1</v>
      </c>
      <c r="O129" s="94">
        <v>0</v>
      </c>
      <c r="P129" s="94">
        <v>3</v>
      </c>
      <c r="Q129" s="94">
        <v>0</v>
      </c>
      <c r="R129" s="94">
        <v>1</v>
      </c>
      <c r="S129" s="94">
        <v>0</v>
      </c>
      <c r="T129" s="94">
        <v>0</v>
      </c>
      <c r="U129" s="94">
        <v>0</v>
      </c>
      <c r="V129" s="94">
        <v>0</v>
      </c>
      <c r="W129" s="94">
        <v>0</v>
      </c>
      <c r="X129" s="94">
        <v>9</v>
      </c>
      <c r="Y129" s="94">
        <v>0</v>
      </c>
      <c r="Z129" s="94">
        <v>54001881</v>
      </c>
    </row>
    <row r="130" spans="4:26">
      <c r="D130" s="97" t="s">
        <v>476</v>
      </c>
      <c r="E130" s="95" t="s">
        <v>3711</v>
      </c>
      <c r="F130" s="97" t="s">
        <v>476</v>
      </c>
      <c r="G130" s="95" t="s">
        <v>3712</v>
      </c>
      <c r="H130" s="94" t="s">
        <v>3713</v>
      </c>
      <c r="I130" s="99">
        <v>13</v>
      </c>
      <c r="J130" s="99">
        <v>2</v>
      </c>
      <c r="K130" s="110">
        <v>8</v>
      </c>
      <c r="L130" s="94">
        <v>8</v>
      </c>
      <c r="M130" s="94">
        <v>0</v>
      </c>
      <c r="N130" s="94">
        <v>0</v>
      </c>
      <c r="O130" s="94">
        <v>0</v>
      </c>
      <c r="P130" s="94">
        <v>0</v>
      </c>
      <c r="Q130" s="94">
        <v>0</v>
      </c>
      <c r="R130" s="94">
        <v>0</v>
      </c>
      <c r="S130" s="94">
        <v>0</v>
      </c>
      <c r="T130" s="94">
        <v>0</v>
      </c>
      <c r="U130" s="94">
        <v>0</v>
      </c>
      <c r="V130" s="94">
        <v>0</v>
      </c>
      <c r="W130" s="94">
        <v>0</v>
      </c>
      <c r="X130" s="94">
        <v>5</v>
      </c>
      <c r="Y130" s="94">
        <v>0</v>
      </c>
      <c r="Z130" s="94">
        <v>47872121190001</v>
      </c>
    </row>
    <row r="131" spans="4:26">
      <c r="D131" s="98" t="s">
        <v>511</v>
      </c>
      <c r="E131" s="95" t="s">
        <v>3714</v>
      </c>
      <c r="F131" s="97" t="s">
        <v>476</v>
      </c>
      <c r="G131" s="95" t="s">
        <v>3715</v>
      </c>
      <c r="H131" s="94" t="s">
        <v>3716</v>
      </c>
      <c r="I131" s="99">
        <v>13</v>
      </c>
      <c r="J131" s="99">
        <v>2</v>
      </c>
      <c r="K131" s="110">
        <v>7</v>
      </c>
      <c r="L131" s="94">
        <v>6</v>
      </c>
      <c r="M131" s="94">
        <v>0</v>
      </c>
      <c r="N131" s="94">
        <v>1</v>
      </c>
      <c r="O131" s="94">
        <v>0</v>
      </c>
      <c r="P131" s="94">
        <v>0</v>
      </c>
      <c r="Q131" s="94">
        <v>0</v>
      </c>
      <c r="R131" s="94">
        <v>0</v>
      </c>
      <c r="S131" s="94">
        <v>0</v>
      </c>
      <c r="T131" s="94">
        <v>0</v>
      </c>
      <c r="U131" s="94">
        <v>0</v>
      </c>
      <c r="V131" s="94">
        <v>0</v>
      </c>
      <c r="W131" s="94">
        <v>0</v>
      </c>
      <c r="X131" s="94">
        <v>4</v>
      </c>
      <c r="Y131" s="94">
        <v>0</v>
      </c>
      <c r="Z131" s="94">
        <v>47865233190001</v>
      </c>
    </row>
    <row r="132" spans="4:26">
      <c r="D132" s="98" t="s">
        <v>511</v>
      </c>
      <c r="E132" s="95" t="s">
        <v>217</v>
      </c>
      <c r="F132" s="97" t="s">
        <v>476</v>
      </c>
      <c r="G132" s="95" t="s">
        <v>3717</v>
      </c>
      <c r="H132" s="94" t="s">
        <v>831</v>
      </c>
      <c r="I132" s="99">
        <v>13</v>
      </c>
      <c r="J132" s="99">
        <v>2</v>
      </c>
      <c r="K132" s="110">
        <v>6</v>
      </c>
      <c r="L132" s="94">
        <v>6</v>
      </c>
      <c r="M132" s="94">
        <v>0</v>
      </c>
      <c r="N132" s="94">
        <v>0</v>
      </c>
      <c r="O132" s="94">
        <v>0</v>
      </c>
      <c r="P132" s="94">
        <v>0</v>
      </c>
      <c r="Q132" s="94">
        <v>0</v>
      </c>
      <c r="R132" s="94">
        <v>0</v>
      </c>
      <c r="S132" s="94">
        <v>0</v>
      </c>
      <c r="T132" s="94">
        <v>0</v>
      </c>
      <c r="U132" s="94">
        <v>0</v>
      </c>
      <c r="V132" s="94">
        <v>0</v>
      </c>
      <c r="W132" s="94">
        <v>0</v>
      </c>
      <c r="X132" s="94">
        <v>3</v>
      </c>
      <c r="Y132" s="94">
        <v>0</v>
      </c>
      <c r="Z132" s="94">
        <v>47866818190001</v>
      </c>
    </row>
    <row r="133" spans="4:26">
      <c r="D133" s="98" t="s">
        <v>511</v>
      </c>
      <c r="E133" s="95" t="s">
        <v>3718</v>
      </c>
      <c r="F133" s="97" t="s">
        <v>476</v>
      </c>
      <c r="G133" s="95" t="s">
        <v>3719</v>
      </c>
      <c r="H133" s="94" t="s">
        <v>3720</v>
      </c>
      <c r="I133" s="99">
        <v>13</v>
      </c>
      <c r="J133" s="99">
        <v>2</v>
      </c>
      <c r="K133" s="110">
        <v>9</v>
      </c>
      <c r="L133" s="94">
        <v>9</v>
      </c>
      <c r="M133" s="94">
        <v>0</v>
      </c>
      <c r="N133" s="94">
        <v>0</v>
      </c>
      <c r="O133" s="94">
        <v>0</v>
      </c>
      <c r="P133" s="94">
        <v>0</v>
      </c>
      <c r="Q133" s="94">
        <v>0</v>
      </c>
      <c r="R133" s="94">
        <v>0</v>
      </c>
      <c r="S133" s="94">
        <v>0</v>
      </c>
      <c r="T133" s="94">
        <v>0</v>
      </c>
      <c r="U133" s="94">
        <v>0</v>
      </c>
      <c r="V133" s="94">
        <v>0</v>
      </c>
      <c r="W133" s="94">
        <v>0</v>
      </c>
      <c r="X133" s="94">
        <v>5</v>
      </c>
      <c r="Y133" s="94">
        <v>0</v>
      </c>
      <c r="Z133" s="94">
        <v>47872150190001</v>
      </c>
    </row>
    <row r="134" spans="4:26">
      <c r="D134" s="98" t="s">
        <v>511</v>
      </c>
      <c r="E134" s="95" t="s">
        <v>3721</v>
      </c>
      <c r="F134" s="97" t="s">
        <v>476</v>
      </c>
      <c r="G134" s="95" t="s">
        <v>3722</v>
      </c>
      <c r="H134" s="94" t="s">
        <v>3723</v>
      </c>
      <c r="I134" s="99">
        <v>13</v>
      </c>
      <c r="J134" s="99">
        <v>2</v>
      </c>
      <c r="K134" s="110">
        <v>13</v>
      </c>
      <c r="L134" s="94">
        <v>12</v>
      </c>
      <c r="M134" s="94">
        <v>0</v>
      </c>
      <c r="N134" s="94">
        <v>0</v>
      </c>
      <c r="O134" s="94">
        <v>0</v>
      </c>
      <c r="P134" s="94">
        <v>0</v>
      </c>
      <c r="Q134" s="94">
        <v>0</v>
      </c>
      <c r="R134" s="94">
        <v>0</v>
      </c>
      <c r="S134" s="94">
        <v>0</v>
      </c>
      <c r="T134" s="94">
        <v>0</v>
      </c>
      <c r="U134" s="94">
        <v>0</v>
      </c>
      <c r="V134" s="94">
        <v>0</v>
      </c>
      <c r="W134" s="94">
        <v>1</v>
      </c>
      <c r="X134" s="94">
        <v>7</v>
      </c>
      <c r="Y134" s="94">
        <v>0</v>
      </c>
      <c r="Z134" s="94">
        <v>47872227190001</v>
      </c>
    </row>
    <row r="135" spans="4:26">
      <c r="D135" s="98" t="s">
        <v>511</v>
      </c>
      <c r="E135" s="95" t="s">
        <v>872</v>
      </c>
      <c r="F135" s="97" t="s">
        <v>476</v>
      </c>
      <c r="G135" s="95" t="s">
        <v>3724</v>
      </c>
      <c r="H135" s="94" t="s">
        <v>826</v>
      </c>
      <c r="I135" s="99">
        <v>5</v>
      </c>
      <c r="J135" s="99">
        <v>1</v>
      </c>
      <c r="K135" s="110">
        <v>22</v>
      </c>
      <c r="L135" s="94">
        <v>18</v>
      </c>
      <c r="M135" s="94">
        <v>1</v>
      </c>
      <c r="N135" s="94">
        <v>2</v>
      </c>
      <c r="O135" s="94">
        <v>0</v>
      </c>
      <c r="P135" s="94">
        <v>0</v>
      </c>
      <c r="Q135" s="94">
        <v>0</v>
      </c>
      <c r="R135" s="94">
        <v>1</v>
      </c>
      <c r="S135" s="94">
        <v>0</v>
      </c>
      <c r="T135" s="94">
        <v>0</v>
      </c>
      <c r="U135" s="94">
        <v>0</v>
      </c>
      <c r="V135" s="94">
        <v>0</v>
      </c>
      <c r="W135" s="94">
        <v>0</v>
      </c>
      <c r="X135" s="94">
        <v>8</v>
      </c>
      <c r="Y135" s="94">
        <v>0</v>
      </c>
      <c r="Z135" s="94">
        <v>46071703190001</v>
      </c>
    </row>
    <row r="136" spans="4:26">
      <c r="D136" s="98" t="s">
        <v>511</v>
      </c>
      <c r="E136" s="95" t="s">
        <v>873</v>
      </c>
      <c r="F136" s="97" t="s">
        <v>476</v>
      </c>
      <c r="G136" s="95" t="s">
        <v>3725</v>
      </c>
      <c r="H136" s="94" t="s">
        <v>827</v>
      </c>
      <c r="I136" s="99">
        <v>5</v>
      </c>
      <c r="J136" s="99">
        <v>1</v>
      </c>
      <c r="K136" s="110">
        <v>27</v>
      </c>
      <c r="L136" s="94">
        <v>22</v>
      </c>
      <c r="M136" s="94">
        <v>1</v>
      </c>
      <c r="N136" s="94">
        <v>2</v>
      </c>
      <c r="O136" s="94">
        <v>1</v>
      </c>
      <c r="P136" s="94">
        <v>0</v>
      </c>
      <c r="Q136" s="94">
        <v>0</v>
      </c>
      <c r="R136" s="94">
        <v>1</v>
      </c>
      <c r="S136" s="94">
        <v>0</v>
      </c>
      <c r="T136" s="94">
        <v>0</v>
      </c>
      <c r="U136" s="94">
        <v>0</v>
      </c>
      <c r="V136" s="94">
        <v>0</v>
      </c>
      <c r="W136" s="94">
        <v>0</v>
      </c>
      <c r="X136" s="94">
        <v>0</v>
      </c>
      <c r="Y136" s="94">
        <v>11</v>
      </c>
      <c r="Z136" s="94">
        <v>46071946190001</v>
      </c>
    </row>
    <row r="137" spans="4:26">
      <c r="D137" s="98" t="s">
        <v>511</v>
      </c>
      <c r="E137" s="95" t="s">
        <v>874</v>
      </c>
      <c r="F137" s="97" t="s">
        <v>476</v>
      </c>
      <c r="G137" s="95" t="s">
        <v>3726</v>
      </c>
      <c r="H137" s="94" t="s">
        <v>828</v>
      </c>
      <c r="I137" s="99">
        <v>5</v>
      </c>
      <c r="J137" s="99">
        <v>1</v>
      </c>
      <c r="K137" s="110">
        <v>24</v>
      </c>
      <c r="L137" s="94">
        <v>21</v>
      </c>
      <c r="M137" s="94">
        <v>0</v>
      </c>
      <c r="N137" s="94">
        <v>1</v>
      </c>
      <c r="O137" s="94">
        <v>0</v>
      </c>
      <c r="P137" s="94">
        <v>1</v>
      </c>
      <c r="Q137" s="94">
        <v>0</v>
      </c>
      <c r="R137" s="94">
        <v>0</v>
      </c>
      <c r="S137" s="94">
        <v>0</v>
      </c>
      <c r="T137" s="94">
        <v>0</v>
      </c>
      <c r="U137" s="94">
        <v>0</v>
      </c>
      <c r="V137" s="94">
        <v>0</v>
      </c>
      <c r="W137" s="94">
        <v>1</v>
      </c>
      <c r="X137" s="94">
        <v>12</v>
      </c>
      <c r="Y137" s="94">
        <v>0</v>
      </c>
      <c r="Z137" s="94">
        <v>46072016</v>
      </c>
    </row>
    <row r="138" spans="4:26">
      <c r="D138" s="98" t="s">
        <v>511</v>
      </c>
      <c r="E138" s="95" t="s">
        <v>875</v>
      </c>
      <c r="F138" s="97" t="s">
        <v>476</v>
      </c>
      <c r="G138" s="95" t="s">
        <v>3727</v>
      </c>
      <c r="H138" s="94" t="s">
        <v>829</v>
      </c>
      <c r="I138" s="99">
        <v>5</v>
      </c>
      <c r="J138" s="99">
        <v>1</v>
      </c>
      <c r="K138" s="110">
        <v>29</v>
      </c>
      <c r="L138" s="94">
        <v>24</v>
      </c>
      <c r="M138" s="94">
        <v>0</v>
      </c>
      <c r="N138" s="94">
        <v>2</v>
      </c>
      <c r="O138" s="94">
        <v>0</v>
      </c>
      <c r="P138" s="94">
        <v>1</v>
      </c>
      <c r="Q138" s="94">
        <v>0</v>
      </c>
      <c r="R138" s="94">
        <v>0</v>
      </c>
      <c r="S138" s="94">
        <v>0</v>
      </c>
      <c r="T138" s="94">
        <v>0</v>
      </c>
      <c r="U138" s="94">
        <v>0</v>
      </c>
      <c r="V138" s="94">
        <v>0</v>
      </c>
      <c r="W138" s="94">
        <v>2</v>
      </c>
      <c r="X138" s="94">
        <v>12</v>
      </c>
      <c r="Y138" s="94">
        <v>0</v>
      </c>
      <c r="Z138" s="94">
        <v>46071695190001</v>
      </c>
    </row>
    <row r="139" spans="4:26">
      <c r="D139" s="98" t="s">
        <v>512</v>
      </c>
      <c r="E139" s="95" t="s">
        <v>876</v>
      </c>
      <c r="F139" s="97" t="s">
        <v>476</v>
      </c>
      <c r="G139" s="95" t="s">
        <v>3728</v>
      </c>
      <c r="H139" s="94" t="s">
        <v>830</v>
      </c>
      <c r="I139" s="99">
        <v>5</v>
      </c>
      <c r="J139" s="99">
        <v>1</v>
      </c>
      <c r="K139" s="110">
        <v>39</v>
      </c>
      <c r="L139" s="110">
        <v>30</v>
      </c>
      <c r="M139" s="94">
        <v>1</v>
      </c>
      <c r="N139" s="94">
        <v>3</v>
      </c>
      <c r="O139" s="94">
        <v>1</v>
      </c>
      <c r="P139" s="94">
        <v>2</v>
      </c>
      <c r="Q139" s="94">
        <v>0</v>
      </c>
      <c r="R139" s="94">
        <v>1</v>
      </c>
      <c r="S139" s="94">
        <v>0</v>
      </c>
      <c r="T139" s="94">
        <v>0</v>
      </c>
      <c r="U139" s="94">
        <v>0</v>
      </c>
      <c r="V139" s="94">
        <v>0</v>
      </c>
      <c r="W139" s="94">
        <v>1</v>
      </c>
      <c r="X139" s="94">
        <v>16</v>
      </c>
      <c r="Y139" s="94">
        <v>0</v>
      </c>
      <c r="Z139" s="94">
        <v>34241471190001</v>
      </c>
    </row>
    <row r="140" spans="4:26">
      <c r="D140" s="97" t="s">
        <v>478</v>
      </c>
      <c r="E140" s="95" t="s">
        <v>221</v>
      </c>
      <c r="F140" s="97" t="s">
        <v>478</v>
      </c>
      <c r="G140" s="95" t="s">
        <v>3729</v>
      </c>
      <c r="H140" s="94" t="s">
        <v>846</v>
      </c>
      <c r="I140" s="99">
        <v>13</v>
      </c>
      <c r="J140" s="99">
        <v>2</v>
      </c>
      <c r="K140" s="110">
        <v>2</v>
      </c>
      <c r="L140" s="94">
        <v>2</v>
      </c>
      <c r="M140" s="94">
        <v>0</v>
      </c>
      <c r="N140" s="94">
        <v>0</v>
      </c>
      <c r="O140" s="94">
        <v>0</v>
      </c>
      <c r="P140" s="94">
        <v>0</v>
      </c>
      <c r="Q140" s="94">
        <v>0</v>
      </c>
      <c r="R140" s="94">
        <v>0</v>
      </c>
      <c r="S140" s="94">
        <v>0</v>
      </c>
      <c r="T140" s="94">
        <v>0</v>
      </c>
      <c r="U140" s="94">
        <v>0</v>
      </c>
      <c r="V140" s="94">
        <v>0</v>
      </c>
      <c r="W140" s="94">
        <v>0</v>
      </c>
      <c r="X140" s="94">
        <v>1</v>
      </c>
      <c r="Y140" s="94">
        <v>0</v>
      </c>
      <c r="Z140" s="94">
        <v>52028717190001</v>
      </c>
    </row>
    <row r="141" spans="4:26">
      <c r="E141" s="95" t="s">
        <v>518</v>
      </c>
      <c r="F141" s="97" t="s">
        <v>478</v>
      </c>
      <c r="G141" s="95" t="s">
        <v>3730</v>
      </c>
      <c r="H141" s="94" t="s">
        <v>694</v>
      </c>
      <c r="I141" s="99">
        <v>13</v>
      </c>
      <c r="J141" s="99">
        <v>2</v>
      </c>
      <c r="K141" s="110">
        <v>1</v>
      </c>
      <c r="L141" s="94">
        <v>1</v>
      </c>
      <c r="M141" s="94">
        <v>0</v>
      </c>
      <c r="N141" s="94">
        <v>0</v>
      </c>
      <c r="O141" s="94">
        <v>0</v>
      </c>
      <c r="P141" s="94">
        <v>0</v>
      </c>
      <c r="Q141" s="94">
        <v>0</v>
      </c>
      <c r="R141" s="94">
        <v>0</v>
      </c>
      <c r="S141" s="94">
        <v>0</v>
      </c>
      <c r="T141" s="94">
        <v>0</v>
      </c>
      <c r="U141" s="94">
        <v>0</v>
      </c>
      <c r="V141" s="94">
        <v>0</v>
      </c>
      <c r="W141" s="94">
        <v>0</v>
      </c>
      <c r="X141" s="94">
        <v>1</v>
      </c>
      <c r="Y141" s="94">
        <v>0</v>
      </c>
      <c r="Z141" s="94">
        <v>50468524190003</v>
      </c>
    </row>
    <row r="142" spans="4:26">
      <c r="D142" s="98" t="s">
        <v>511</v>
      </c>
      <c r="E142" s="95" t="s">
        <v>220</v>
      </c>
      <c r="F142" s="97" t="s">
        <v>478</v>
      </c>
      <c r="G142" s="95" t="s">
        <v>3731</v>
      </c>
      <c r="H142" s="94" t="s">
        <v>618</v>
      </c>
      <c r="I142" s="99">
        <v>5</v>
      </c>
      <c r="J142" s="99">
        <v>1</v>
      </c>
      <c r="K142" s="110">
        <v>13</v>
      </c>
      <c r="L142" s="94">
        <v>12</v>
      </c>
      <c r="M142" s="94">
        <v>1</v>
      </c>
      <c r="N142" s="94">
        <v>0</v>
      </c>
      <c r="O142" s="94">
        <v>0</v>
      </c>
      <c r="P142" s="94">
        <v>0</v>
      </c>
      <c r="Q142" s="94">
        <v>0</v>
      </c>
      <c r="R142" s="94">
        <v>0</v>
      </c>
      <c r="S142" s="94">
        <v>0</v>
      </c>
      <c r="T142" s="94">
        <v>0</v>
      </c>
      <c r="U142" s="94">
        <v>0</v>
      </c>
      <c r="V142" s="94">
        <v>0</v>
      </c>
      <c r="W142" s="94">
        <v>0</v>
      </c>
      <c r="X142" s="94">
        <v>6</v>
      </c>
      <c r="Y142" s="94">
        <v>0</v>
      </c>
      <c r="Z142" s="94">
        <v>50468889</v>
      </c>
    </row>
    <row r="143" spans="4:26">
      <c r="D143" s="98" t="s">
        <v>511</v>
      </c>
      <c r="E143" s="95" t="s">
        <v>879</v>
      </c>
      <c r="F143" s="97" t="s">
        <v>478</v>
      </c>
      <c r="G143" s="95" t="s">
        <v>3732</v>
      </c>
      <c r="H143" s="94" t="s">
        <v>832</v>
      </c>
      <c r="I143" s="99">
        <v>5</v>
      </c>
      <c r="J143" s="99">
        <v>1</v>
      </c>
      <c r="K143" s="110">
        <v>23</v>
      </c>
      <c r="L143" s="94">
        <v>18</v>
      </c>
      <c r="M143" s="94">
        <v>1</v>
      </c>
      <c r="N143" s="94">
        <v>2</v>
      </c>
      <c r="O143" s="94">
        <v>1</v>
      </c>
      <c r="P143" s="94">
        <v>1</v>
      </c>
      <c r="Q143" s="94">
        <v>0</v>
      </c>
      <c r="R143" s="94">
        <v>0</v>
      </c>
      <c r="S143" s="94">
        <v>0</v>
      </c>
      <c r="T143" s="94">
        <v>0</v>
      </c>
      <c r="U143" s="94">
        <v>0</v>
      </c>
      <c r="V143" s="94">
        <v>0</v>
      </c>
      <c r="W143" s="94">
        <v>0</v>
      </c>
      <c r="X143" s="94">
        <v>12</v>
      </c>
      <c r="Y143" s="94">
        <v>0</v>
      </c>
      <c r="Z143" s="94">
        <v>22766688</v>
      </c>
    </row>
    <row r="144" spans="4:26">
      <c r="D144" s="98" t="s">
        <v>511</v>
      </c>
      <c r="E144" s="95" t="s">
        <v>219</v>
      </c>
      <c r="F144" s="97" t="s">
        <v>478</v>
      </c>
      <c r="G144" s="95" t="s">
        <v>3733</v>
      </c>
      <c r="H144" s="94" t="s">
        <v>616</v>
      </c>
      <c r="I144" s="99">
        <v>5</v>
      </c>
      <c r="J144" s="99">
        <v>1</v>
      </c>
      <c r="K144" s="110">
        <v>16</v>
      </c>
      <c r="L144" s="94">
        <v>12</v>
      </c>
      <c r="M144" s="94">
        <v>1</v>
      </c>
      <c r="N144" s="94">
        <v>1</v>
      </c>
      <c r="O144" s="94">
        <v>0</v>
      </c>
      <c r="P144" s="94">
        <v>1</v>
      </c>
      <c r="Q144" s="94">
        <v>0</v>
      </c>
      <c r="R144" s="94">
        <v>0</v>
      </c>
      <c r="S144" s="94">
        <v>0</v>
      </c>
      <c r="T144" s="94">
        <v>0</v>
      </c>
      <c r="U144" s="94">
        <v>0</v>
      </c>
      <c r="V144" s="94">
        <v>0</v>
      </c>
      <c r="W144" s="94">
        <v>1</v>
      </c>
      <c r="X144" s="94">
        <v>6</v>
      </c>
      <c r="Y144" s="94">
        <v>0</v>
      </c>
      <c r="Z144" s="94">
        <v>22766760</v>
      </c>
    </row>
    <row r="145" spans="4:26">
      <c r="D145" s="98" t="s">
        <v>511</v>
      </c>
      <c r="E145" s="95" t="s">
        <v>877</v>
      </c>
      <c r="F145" s="97" t="s">
        <v>478</v>
      </c>
      <c r="G145" s="95" t="s">
        <v>3734</v>
      </c>
      <c r="H145" s="94" t="s">
        <v>617</v>
      </c>
      <c r="I145" s="99">
        <v>5</v>
      </c>
      <c r="J145" s="99">
        <v>1</v>
      </c>
      <c r="K145" s="110">
        <v>14</v>
      </c>
      <c r="L145" s="94">
        <v>10</v>
      </c>
      <c r="M145" s="94">
        <v>1</v>
      </c>
      <c r="N145" s="94">
        <v>1</v>
      </c>
      <c r="O145" s="94">
        <v>0</v>
      </c>
      <c r="P145" s="94">
        <v>1</v>
      </c>
      <c r="Q145" s="94">
        <v>0</v>
      </c>
      <c r="R145" s="94">
        <v>1</v>
      </c>
      <c r="S145" s="94">
        <v>0</v>
      </c>
      <c r="T145" s="94">
        <v>0</v>
      </c>
      <c r="U145" s="94">
        <v>0</v>
      </c>
      <c r="V145" s="94">
        <v>0</v>
      </c>
      <c r="W145" s="94">
        <v>0</v>
      </c>
      <c r="X145" s="94">
        <v>7</v>
      </c>
      <c r="Y145" s="94">
        <v>0</v>
      </c>
      <c r="Z145" s="94">
        <v>47865658</v>
      </c>
    </row>
    <row r="146" spans="4:26">
      <c r="E146" s="95" t="s">
        <v>218</v>
      </c>
      <c r="F146" s="97" t="s">
        <v>478</v>
      </c>
      <c r="G146" s="95" t="s">
        <v>3735</v>
      </c>
      <c r="H146" s="94" t="s">
        <v>833</v>
      </c>
      <c r="I146" s="99">
        <v>5</v>
      </c>
      <c r="J146" s="99">
        <v>1</v>
      </c>
      <c r="K146" s="110">
        <v>22</v>
      </c>
      <c r="L146" s="94">
        <v>17</v>
      </c>
      <c r="M146" s="94">
        <v>0</v>
      </c>
      <c r="N146" s="94">
        <v>1</v>
      </c>
      <c r="O146" s="94">
        <v>1</v>
      </c>
      <c r="P146" s="94">
        <v>2</v>
      </c>
      <c r="Q146" s="94">
        <v>0</v>
      </c>
      <c r="R146" s="94">
        <v>1</v>
      </c>
      <c r="S146" s="94">
        <v>0</v>
      </c>
      <c r="T146" s="94">
        <v>0</v>
      </c>
      <c r="U146" s="94">
        <v>0</v>
      </c>
      <c r="V146" s="94">
        <v>0</v>
      </c>
      <c r="W146" s="94">
        <v>0</v>
      </c>
      <c r="X146" s="94">
        <v>11</v>
      </c>
      <c r="Y146" s="94">
        <v>0</v>
      </c>
      <c r="Z146" s="94">
        <v>47865664</v>
      </c>
    </row>
    <row r="147" spans="4:26">
      <c r="D147" s="98" t="s">
        <v>512</v>
      </c>
      <c r="E147" s="95" t="s">
        <v>878</v>
      </c>
      <c r="F147" s="97" t="s">
        <v>478</v>
      </c>
      <c r="G147" s="95" t="s">
        <v>3736</v>
      </c>
      <c r="H147" s="94" t="s">
        <v>619</v>
      </c>
      <c r="I147" s="99">
        <v>5</v>
      </c>
      <c r="J147" s="99">
        <v>2</v>
      </c>
      <c r="K147" s="110">
        <v>4</v>
      </c>
      <c r="L147" s="94">
        <v>4</v>
      </c>
      <c r="M147" s="94">
        <v>0</v>
      </c>
      <c r="N147" s="94">
        <v>0</v>
      </c>
      <c r="O147" s="94">
        <v>0</v>
      </c>
      <c r="P147" s="94">
        <v>0</v>
      </c>
      <c r="Q147" s="94">
        <v>0</v>
      </c>
      <c r="R147" s="94">
        <v>0</v>
      </c>
      <c r="S147" s="94">
        <v>0</v>
      </c>
      <c r="T147" s="94">
        <v>0</v>
      </c>
      <c r="U147" s="94">
        <v>0</v>
      </c>
      <c r="V147" s="94">
        <v>0</v>
      </c>
      <c r="W147" s="94">
        <v>0</v>
      </c>
      <c r="X147" s="94">
        <v>3</v>
      </c>
      <c r="Y147" s="94">
        <v>0</v>
      </c>
      <c r="Z147" s="94">
        <v>50468518</v>
      </c>
    </row>
    <row r="148" spans="4:26">
      <c r="D148" s="123" t="s">
        <v>480</v>
      </c>
      <c r="E148" s="95" t="s">
        <v>222</v>
      </c>
      <c r="F148" s="97" t="s">
        <v>480</v>
      </c>
      <c r="G148" s="95" t="s">
        <v>3737</v>
      </c>
      <c r="H148" s="94" t="s">
        <v>836</v>
      </c>
      <c r="I148" s="99">
        <v>13</v>
      </c>
      <c r="J148" s="99">
        <v>2</v>
      </c>
      <c r="K148" s="110">
        <v>1</v>
      </c>
      <c r="L148" s="94">
        <v>1</v>
      </c>
      <c r="M148" s="94">
        <v>0</v>
      </c>
      <c r="N148" s="94">
        <v>0</v>
      </c>
      <c r="O148" s="94">
        <v>0</v>
      </c>
      <c r="P148" s="94">
        <v>0</v>
      </c>
      <c r="Q148" s="94">
        <v>0</v>
      </c>
      <c r="R148" s="94">
        <v>0</v>
      </c>
      <c r="S148" s="94">
        <v>0</v>
      </c>
      <c r="T148" s="94">
        <v>0</v>
      </c>
      <c r="U148" s="94">
        <v>0</v>
      </c>
      <c r="V148" s="94">
        <v>0</v>
      </c>
      <c r="W148" s="94">
        <v>0</v>
      </c>
      <c r="X148" s="94">
        <v>1</v>
      </c>
      <c r="Y148" s="94">
        <v>0</v>
      </c>
      <c r="Z148" s="94">
        <v>52034480</v>
      </c>
    </row>
    <row r="149" spans="4:26">
      <c r="D149" s="98" t="s">
        <v>511</v>
      </c>
      <c r="E149" s="95" t="s">
        <v>223</v>
      </c>
      <c r="F149" s="97" t="s">
        <v>480</v>
      </c>
      <c r="G149" s="95" t="s">
        <v>3738</v>
      </c>
      <c r="H149" s="94" t="s">
        <v>837</v>
      </c>
      <c r="I149" s="99">
        <v>13</v>
      </c>
      <c r="J149" s="99">
        <v>2</v>
      </c>
      <c r="K149" s="110">
        <v>2</v>
      </c>
      <c r="L149" s="94">
        <v>2</v>
      </c>
      <c r="M149" s="94">
        <v>0</v>
      </c>
      <c r="N149" s="94">
        <v>0</v>
      </c>
      <c r="O149" s="94">
        <v>0</v>
      </c>
      <c r="P149" s="94">
        <v>0</v>
      </c>
      <c r="Q149" s="94">
        <v>0</v>
      </c>
      <c r="R149" s="94">
        <v>0</v>
      </c>
      <c r="S149" s="94">
        <v>0</v>
      </c>
      <c r="T149" s="94">
        <v>0</v>
      </c>
      <c r="U149" s="94">
        <v>0</v>
      </c>
      <c r="V149" s="94">
        <v>0</v>
      </c>
      <c r="W149" s="94">
        <v>0</v>
      </c>
      <c r="X149" s="94">
        <v>2</v>
      </c>
      <c r="Y149" s="94">
        <v>0</v>
      </c>
      <c r="Z149" s="94">
        <v>52034474</v>
      </c>
    </row>
    <row r="150" spans="4:26">
      <c r="D150" s="98" t="s">
        <v>511</v>
      </c>
      <c r="E150" s="95" t="s">
        <v>519</v>
      </c>
      <c r="F150" s="97" t="s">
        <v>480</v>
      </c>
      <c r="G150" s="95" t="s">
        <v>3739</v>
      </c>
      <c r="H150" s="94" t="s">
        <v>838</v>
      </c>
      <c r="I150" s="99">
        <v>13</v>
      </c>
      <c r="J150" s="99">
        <v>2</v>
      </c>
      <c r="K150" s="110">
        <v>2</v>
      </c>
      <c r="L150" s="94">
        <v>2</v>
      </c>
      <c r="M150" s="94">
        <v>0</v>
      </c>
      <c r="N150" s="94">
        <v>0</v>
      </c>
      <c r="O150" s="94">
        <v>0</v>
      </c>
      <c r="P150" s="94">
        <v>0</v>
      </c>
      <c r="Q150" s="94">
        <v>0</v>
      </c>
      <c r="R150" s="94">
        <v>0</v>
      </c>
      <c r="S150" s="94">
        <v>0</v>
      </c>
      <c r="T150" s="94">
        <v>0</v>
      </c>
      <c r="U150" s="94">
        <v>0</v>
      </c>
      <c r="V150" s="94">
        <v>0</v>
      </c>
      <c r="W150" s="94">
        <v>0</v>
      </c>
      <c r="X150" s="94">
        <v>2</v>
      </c>
      <c r="Y150" s="94">
        <v>0</v>
      </c>
      <c r="Z150" s="94">
        <v>50465201</v>
      </c>
    </row>
    <row r="151" spans="4:26">
      <c r="D151" s="98" t="s">
        <v>511</v>
      </c>
      <c r="E151" s="95" t="s">
        <v>225</v>
      </c>
      <c r="F151" s="97" t="s">
        <v>480</v>
      </c>
      <c r="G151" s="95" t="s">
        <v>3740</v>
      </c>
      <c r="H151" s="94" t="s">
        <v>622</v>
      </c>
      <c r="I151" s="99">
        <v>13</v>
      </c>
      <c r="J151" s="99">
        <v>2</v>
      </c>
      <c r="K151" s="110">
        <v>2</v>
      </c>
      <c r="L151" s="94">
        <v>2</v>
      </c>
      <c r="M151" s="94">
        <v>0</v>
      </c>
      <c r="N151" s="94">
        <v>0</v>
      </c>
      <c r="O151" s="94">
        <v>0</v>
      </c>
      <c r="P151" s="94">
        <v>0</v>
      </c>
      <c r="Q151" s="94">
        <v>0</v>
      </c>
      <c r="R151" s="94">
        <v>0</v>
      </c>
      <c r="S151" s="94">
        <v>0</v>
      </c>
      <c r="T151" s="94">
        <v>0</v>
      </c>
      <c r="U151" s="94">
        <v>0</v>
      </c>
      <c r="V151" s="94">
        <v>0</v>
      </c>
      <c r="W151" s="94">
        <v>0</v>
      </c>
      <c r="X151" s="94">
        <v>2</v>
      </c>
      <c r="Y151" s="94">
        <v>0</v>
      </c>
      <c r="Z151" s="94">
        <v>52036316</v>
      </c>
    </row>
    <row r="152" spans="4:26">
      <c r="D152" s="98" t="s">
        <v>511</v>
      </c>
      <c r="E152" s="95" t="s">
        <v>226</v>
      </c>
      <c r="F152" s="97" t="s">
        <v>480</v>
      </c>
      <c r="G152" s="95" t="s">
        <v>3741</v>
      </c>
      <c r="H152" s="94" t="s">
        <v>517</v>
      </c>
      <c r="I152" s="99">
        <v>13</v>
      </c>
      <c r="J152" s="99">
        <v>2</v>
      </c>
      <c r="K152" s="110">
        <v>1</v>
      </c>
      <c r="L152" s="94">
        <v>1</v>
      </c>
      <c r="M152" s="94">
        <v>0</v>
      </c>
      <c r="N152" s="94">
        <v>0</v>
      </c>
      <c r="O152" s="94">
        <v>0</v>
      </c>
      <c r="P152" s="94">
        <v>0</v>
      </c>
      <c r="Q152" s="94">
        <v>0</v>
      </c>
      <c r="R152" s="94">
        <v>0</v>
      </c>
      <c r="S152" s="94">
        <v>0</v>
      </c>
      <c r="T152" s="94">
        <v>0</v>
      </c>
      <c r="U152" s="94">
        <v>0</v>
      </c>
      <c r="V152" s="94">
        <v>0</v>
      </c>
      <c r="W152" s="94">
        <v>0</v>
      </c>
      <c r="X152" s="94">
        <v>0</v>
      </c>
      <c r="Y152" s="94">
        <v>0</v>
      </c>
      <c r="Z152" s="94">
        <v>34255272</v>
      </c>
    </row>
    <row r="153" spans="4:26">
      <c r="D153" s="98" t="s">
        <v>511</v>
      </c>
      <c r="E153" s="95" t="s">
        <v>880</v>
      </c>
      <c r="F153" s="97" t="s">
        <v>480</v>
      </c>
      <c r="G153" s="95" t="s">
        <v>3742</v>
      </c>
      <c r="H153" s="94" t="s">
        <v>834</v>
      </c>
      <c r="I153" s="99">
        <v>5</v>
      </c>
      <c r="J153" s="99">
        <v>1</v>
      </c>
      <c r="K153" s="110">
        <v>8</v>
      </c>
      <c r="L153" s="94">
        <v>6</v>
      </c>
      <c r="M153" s="94">
        <v>0</v>
      </c>
      <c r="N153" s="94">
        <v>1</v>
      </c>
      <c r="O153" s="94">
        <v>0</v>
      </c>
      <c r="P153" s="94">
        <v>1</v>
      </c>
      <c r="Q153" s="94">
        <v>0</v>
      </c>
      <c r="R153" s="94">
        <v>0</v>
      </c>
      <c r="S153" s="94">
        <v>0</v>
      </c>
      <c r="T153" s="94">
        <v>0</v>
      </c>
      <c r="U153" s="94">
        <v>0</v>
      </c>
      <c r="V153" s="94">
        <v>0</v>
      </c>
      <c r="W153" s="94">
        <v>0</v>
      </c>
      <c r="X153" s="94">
        <v>4</v>
      </c>
      <c r="Y153" s="94">
        <v>0</v>
      </c>
      <c r="Z153" s="94">
        <v>30551281</v>
      </c>
    </row>
    <row r="154" spans="4:26">
      <c r="D154" s="98" t="s">
        <v>511</v>
      </c>
      <c r="E154" s="95" t="s">
        <v>881</v>
      </c>
      <c r="F154" s="97" t="s">
        <v>480</v>
      </c>
      <c r="G154" s="95" t="s">
        <v>3743</v>
      </c>
      <c r="H154" s="104" t="s">
        <v>620</v>
      </c>
      <c r="I154" s="99">
        <v>5</v>
      </c>
      <c r="J154" s="99">
        <v>1</v>
      </c>
      <c r="K154" s="110">
        <v>9</v>
      </c>
      <c r="L154" s="94">
        <v>6</v>
      </c>
      <c r="M154" s="94">
        <v>1</v>
      </c>
      <c r="N154" s="94">
        <v>1</v>
      </c>
      <c r="O154" s="94">
        <v>0</v>
      </c>
      <c r="P154" s="94">
        <v>1</v>
      </c>
      <c r="Q154" s="94">
        <v>0</v>
      </c>
      <c r="R154" s="94">
        <v>0</v>
      </c>
      <c r="S154" s="94">
        <v>0</v>
      </c>
      <c r="T154" s="94">
        <v>0</v>
      </c>
      <c r="U154" s="94">
        <v>0</v>
      </c>
      <c r="V154" s="94">
        <v>0</v>
      </c>
      <c r="W154" s="94">
        <v>0</v>
      </c>
      <c r="X154" s="94">
        <v>4</v>
      </c>
      <c r="Y154" s="94">
        <v>0</v>
      </c>
      <c r="Z154" s="94">
        <v>47866600</v>
      </c>
    </row>
    <row r="155" spans="4:26">
      <c r="D155" s="98" t="s">
        <v>511</v>
      </c>
      <c r="E155" s="95" t="s">
        <v>882</v>
      </c>
      <c r="F155" s="97" t="s">
        <v>480</v>
      </c>
      <c r="G155" s="95" t="s">
        <v>3744</v>
      </c>
      <c r="H155" s="94" t="s">
        <v>835</v>
      </c>
      <c r="I155" s="99">
        <v>5</v>
      </c>
      <c r="J155" s="99">
        <v>1</v>
      </c>
      <c r="K155" s="110">
        <v>24</v>
      </c>
      <c r="L155" s="94">
        <v>17</v>
      </c>
      <c r="M155" s="94">
        <v>1</v>
      </c>
      <c r="N155" s="94">
        <v>2</v>
      </c>
      <c r="O155" s="94">
        <v>1</v>
      </c>
      <c r="P155" s="94">
        <v>2</v>
      </c>
      <c r="Q155" s="94">
        <v>0</v>
      </c>
      <c r="R155" s="94">
        <v>1</v>
      </c>
      <c r="S155" s="94">
        <v>0</v>
      </c>
      <c r="T155" s="94">
        <v>0</v>
      </c>
      <c r="U155" s="94">
        <v>0</v>
      </c>
      <c r="V155" s="94">
        <v>0</v>
      </c>
      <c r="W155" s="94">
        <v>0</v>
      </c>
      <c r="X155" s="94">
        <v>13</v>
      </c>
      <c r="Y155" s="94">
        <v>0</v>
      </c>
      <c r="Z155" s="94">
        <v>47866586</v>
      </c>
    </row>
    <row r="156" spans="4:26">
      <c r="D156" s="98" t="s">
        <v>512</v>
      </c>
      <c r="E156" s="95" t="s">
        <v>224</v>
      </c>
      <c r="F156" s="97" t="s">
        <v>480</v>
      </c>
      <c r="G156" s="95" t="s">
        <v>3745</v>
      </c>
      <c r="H156" s="94" t="s">
        <v>621</v>
      </c>
      <c r="I156" s="99">
        <v>5</v>
      </c>
      <c r="J156" s="99">
        <v>2</v>
      </c>
      <c r="K156" s="110">
        <v>6</v>
      </c>
      <c r="L156" s="94">
        <v>6</v>
      </c>
      <c r="M156" s="94">
        <v>0</v>
      </c>
      <c r="N156" s="94">
        <v>0</v>
      </c>
      <c r="O156" s="94">
        <v>0</v>
      </c>
      <c r="P156" s="94">
        <v>0</v>
      </c>
      <c r="Q156" s="94">
        <v>0</v>
      </c>
      <c r="R156" s="94">
        <v>0</v>
      </c>
      <c r="S156" s="94">
        <v>0</v>
      </c>
      <c r="T156" s="94">
        <v>0</v>
      </c>
      <c r="U156" s="94">
        <v>0</v>
      </c>
      <c r="V156" s="94">
        <v>0</v>
      </c>
      <c r="W156" s="94">
        <v>0</v>
      </c>
      <c r="X156" s="94">
        <v>0</v>
      </c>
      <c r="Y156" s="94">
        <v>0</v>
      </c>
      <c r="Z156" s="94">
        <v>54006068</v>
      </c>
    </row>
    <row r="157" spans="4:26">
      <c r="D157" s="97" t="s">
        <v>482</v>
      </c>
      <c r="E157" s="95" t="s">
        <v>232</v>
      </c>
      <c r="F157" s="97" t="s">
        <v>482</v>
      </c>
      <c r="G157" s="95" t="s">
        <v>3746</v>
      </c>
      <c r="H157" s="94" t="s">
        <v>843</v>
      </c>
      <c r="I157" s="99">
        <v>13</v>
      </c>
      <c r="J157" s="99">
        <v>2</v>
      </c>
      <c r="K157" s="110">
        <v>1</v>
      </c>
      <c r="L157" s="94">
        <v>1</v>
      </c>
      <c r="M157" s="94">
        <v>0</v>
      </c>
      <c r="N157" s="94">
        <v>0</v>
      </c>
      <c r="O157" s="94">
        <v>0</v>
      </c>
      <c r="P157" s="94">
        <v>0</v>
      </c>
      <c r="Q157" s="94">
        <v>0</v>
      </c>
      <c r="R157" s="94">
        <v>0</v>
      </c>
      <c r="S157" s="94">
        <v>0</v>
      </c>
      <c r="T157" s="94">
        <v>0</v>
      </c>
      <c r="U157" s="94">
        <v>0</v>
      </c>
      <c r="V157" s="94">
        <v>0</v>
      </c>
      <c r="W157" s="94">
        <v>0</v>
      </c>
      <c r="X157" s="94">
        <v>2</v>
      </c>
      <c r="Y157" s="94">
        <v>0</v>
      </c>
      <c r="Z157" s="94">
        <v>41130223</v>
      </c>
    </row>
    <row r="158" spans="4:26">
      <c r="E158" s="95" t="s">
        <v>230</v>
      </c>
      <c r="F158" s="97" t="s">
        <v>482</v>
      </c>
      <c r="G158" s="95" t="s">
        <v>3747</v>
      </c>
      <c r="H158" s="94" t="s">
        <v>847</v>
      </c>
      <c r="I158" s="99">
        <v>5</v>
      </c>
      <c r="J158" s="99">
        <v>2</v>
      </c>
      <c r="K158" s="110">
        <v>22</v>
      </c>
      <c r="L158" s="94">
        <v>17</v>
      </c>
      <c r="M158" s="94">
        <v>1</v>
      </c>
      <c r="N158" s="94">
        <v>1</v>
      </c>
      <c r="O158" s="94">
        <v>1</v>
      </c>
      <c r="P158" s="94">
        <v>1</v>
      </c>
      <c r="Q158" s="94">
        <v>0</v>
      </c>
      <c r="R158" s="94">
        <v>1</v>
      </c>
      <c r="S158" s="94">
        <v>0</v>
      </c>
      <c r="T158" s="94">
        <v>0</v>
      </c>
      <c r="U158" s="94">
        <v>0</v>
      </c>
      <c r="V158" s="94">
        <v>0</v>
      </c>
      <c r="W158" s="94">
        <v>0</v>
      </c>
      <c r="X158" s="94">
        <v>14</v>
      </c>
      <c r="Y158" s="94">
        <v>0</v>
      </c>
      <c r="Z158" s="94">
        <v>52022270</v>
      </c>
    </row>
    <row r="159" spans="4:26">
      <c r="D159" s="98" t="s">
        <v>511</v>
      </c>
      <c r="E159" s="95" t="s">
        <v>227</v>
      </c>
      <c r="F159" s="97" t="s">
        <v>482</v>
      </c>
      <c r="G159" s="95" t="s">
        <v>3748</v>
      </c>
      <c r="H159" s="94" t="s">
        <v>840</v>
      </c>
      <c r="I159" s="99">
        <v>5</v>
      </c>
      <c r="J159" s="99">
        <v>2</v>
      </c>
      <c r="K159" s="110">
        <v>15</v>
      </c>
      <c r="L159" s="94">
        <v>10</v>
      </c>
      <c r="M159" s="94">
        <v>1</v>
      </c>
      <c r="N159" s="94">
        <v>1</v>
      </c>
      <c r="O159" s="94">
        <v>1</v>
      </c>
      <c r="P159" s="94">
        <v>1</v>
      </c>
      <c r="Q159" s="94">
        <v>0</v>
      </c>
      <c r="R159" s="94">
        <v>1</v>
      </c>
      <c r="S159" s="94">
        <v>0</v>
      </c>
      <c r="T159" s="94">
        <v>0</v>
      </c>
      <c r="U159" s="94">
        <v>0</v>
      </c>
      <c r="V159" s="94">
        <v>0</v>
      </c>
      <c r="W159" s="94">
        <v>0</v>
      </c>
      <c r="X159" s="94">
        <v>0</v>
      </c>
      <c r="Y159" s="94">
        <v>9</v>
      </c>
      <c r="Z159" s="94">
        <v>52022287</v>
      </c>
    </row>
    <row r="160" spans="4:26">
      <c r="D160" s="98" t="s">
        <v>511</v>
      </c>
      <c r="E160" s="95" t="s">
        <v>1053</v>
      </c>
      <c r="F160" s="97" t="s">
        <v>482</v>
      </c>
      <c r="G160" s="95" t="s">
        <v>3749</v>
      </c>
      <c r="H160" s="94" t="s">
        <v>844</v>
      </c>
      <c r="I160" s="99">
        <v>5</v>
      </c>
      <c r="J160" s="99">
        <v>2</v>
      </c>
      <c r="K160" s="110">
        <v>5</v>
      </c>
      <c r="L160" s="94">
        <v>4</v>
      </c>
      <c r="M160" s="94">
        <v>1</v>
      </c>
      <c r="N160" s="94">
        <v>0</v>
      </c>
      <c r="O160" s="94">
        <v>0</v>
      </c>
      <c r="P160" s="94">
        <v>0</v>
      </c>
      <c r="Q160" s="94">
        <v>0</v>
      </c>
      <c r="R160" s="94">
        <v>0</v>
      </c>
      <c r="S160" s="94">
        <v>0</v>
      </c>
      <c r="T160" s="94">
        <v>0</v>
      </c>
      <c r="U160" s="94">
        <v>0</v>
      </c>
      <c r="V160" s="94">
        <v>0</v>
      </c>
      <c r="W160" s="94">
        <v>0</v>
      </c>
      <c r="X160" s="94">
        <v>4</v>
      </c>
      <c r="Y160" s="94">
        <v>0</v>
      </c>
      <c r="Z160" s="94">
        <v>52022420</v>
      </c>
    </row>
    <row r="161" spans="4:26">
      <c r="E161" s="95" t="s">
        <v>231</v>
      </c>
      <c r="F161" s="97" t="s">
        <v>482</v>
      </c>
      <c r="G161" s="95" t="s">
        <v>3750</v>
      </c>
      <c r="H161" s="94" t="s">
        <v>842</v>
      </c>
      <c r="I161" s="99">
        <v>5</v>
      </c>
      <c r="J161" s="99">
        <v>2</v>
      </c>
      <c r="K161" s="110">
        <v>10</v>
      </c>
      <c r="L161" s="94">
        <v>9</v>
      </c>
      <c r="M161" s="94">
        <v>1</v>
      </c>
      <c r="N161" s="94">
        <v>0</v>
      </c>
      <c r="O161" s="94">
        <v>0</v>
      </c>
      <c r="P161" s="94">
        <v>0</v>
      </c>
      <c r="Q161" s="94">
        <v>0</v>
      </c>
      <c r="R161" s="94">
        <v>0</v>
      </c>
      <c r="S161" s="94">
        <v>0</v>
      </c>
      <c r="T161" s="94">
        <v>0</v>
      </c>
      <c r="U161" s="94">
        <v>0</v>
      </c>
      <c r="V161" s="94">
        <v>0</v>
      </c>
      <c r="W161" s="94">
        <v>0</v>
      </c>
      <c r="X161" s="94">
        <v>0</v>
      </c>
      <c r="Y161" s="94">
        <v>0</v>
      </c>
      <c r="Z161" s="94">
        <v>52022318</v>
      </c>
    </row>
    <row r="162" spans="4:26">
      <c r="D162" s="98" t="s">
        <v>511</v>
      </c>
      <c r="E162" s="95" t="s">
        <v>233</v>
      </c>
      <c r="F162" s="97" t="s">
        <v>482</v>
      </c>
      <c r="G162" s="95" t="s">
        <v>3751</v>
      </c>
      <c r="H162" s="94" t="s">
        <v>845</v>
      </c>
      <c r="I162" s="99">
        <v>5</v>
      </c>
      <c r="J162" s="99">
        <v>2</v>
      </c>
      <c r="K162" s="110">
        <v>7</v>
      </c>
      <c r="L162" s="94">
        <v>5</v>
      </c>
      <c r="M162" s="94">
        <v>1</v>
      </c>
      <c r="N162" s="94">
        <v>1</v>
      </c>
      <c r="O162" s="94">
        <v>0</v>
      </c>
      <c r="P162" s="94">
        <v>0</v>
      </c>
      <c r="Q162" s="94">
        <v>0</v>
      </c>
      <c r="R162" s="94">
        <v>0</v>
      </c>
      <c r="S162" s="94">
        <v>0</v>
      </c>
      <c r="T162" s="94">
        <v>0</v>
      </c>
      <c r="U162" s="94">
        <v>0</v>
      </c>
      <c r="V162" s="94">
        <v>0</v>
      </c>
      <c r="W162" s="94">
        <v>0</v>
      </c>
      <c r="X162" s="94">
        <v>4</v>
      </c>
      <c r="Y162" s="94">
        <v>0</v>
      </c>
      <c r="Z162" s="94">
        <v>52022465</v>
      </c>
    </row>
    <row r="163" spans="4:26">
      <c r="D163" s="98" t="s">
        <v>511</v>
      </c>
      <c r="E163" s="95" t="s">
        <v>229</v>
      </c>
      <c r="F163" s="97" t="s">
        <v>482</v>
      </c>
      <c r="G163" s="95" t="s">
        <v>3752</v>
      </c>
      <c r="H163" s="94" t="s">
        <v>841</v>
      </c>
      <c r="I163" s="99">
        <v>5</v>
      </c>
      <c r="J163" s="99">
        <v>2</v>
      </c>
      <c r="K163" s="110">
        <v>14</v>
      </c>
      <c r="L163" s="94">
        <v>10</v>
      </c>
      <c r="M163" s="94">
        <v>1</v>
      </c>
      <c r="N163" s="94">
        <v>1</v>
      </c>
      <c r="O163" s="94">
        <v>0</v>
      </c>
      <c r="P163" s="94">
        <v>1</v>
      </c>
      <c r="Q163" s="94">
        <v>0</v>
      </c>
      <c r="R163" s="94">
        <v>1</v>
      </c>
      <c r="S163" s="94">
        <v>0</v>
      </c>
      <c r="T163" s="94">
        <v>0</v>
      </c>
      <c r="U163" s="94">
        <v>0</v>
      </c>
      <c r="V163" s="94">
        <v>0</v>
      </c>
      <c r="W163" s="94">
        <v>0</v>
      </c>
      <c r="X163" s="94">
        <v>0</v>
      </c>
      <c r="Y163" s="94">
        <v>0</v>
      </c>
      <c r="Z163" s="94">
        <v>52022293</v>
      </c>
    </row>
    <row r="164" spans="4:26">
      <c r="D164" s="98" t="s">
        <v>512</v>
      </c>
      <c r="E164" s="95" t="s">
        <v>228</v>
      </c>
      <c r="F164" s="97" t="s">
        <v>482</v>
      </c>
      <c r="G164" s="95" t="s">
        <v>3753</v>
      </c>
      <c r="H164" s="94" t="s">
        <v>839</v>
      </c>
      <c r="I164" s="99">
        <v>5</v>
      </c>
      <c r="J164" s="99">
        <v>2</v>
      </c>
      <c r="K164" s="110">
        <v>22</v>
      </c>
      <c r="L164" s="94">
        <v>16</v>
      </c>
      <c r="M164" s="94">
        <v>1</v>
      </c>
      <c r="N164" s="94">
        <v>1</v>
      </c>
      <c r="O164" s="94">
        <v>1</v>
      </c>
      <c r="P164" s="94">
        <v>1</v>
      </c>
      <c r="Q164" s="94">
        <v>1</v>
      </c>
      <c r="R164" s="94">
        <v>1</v>
      </c>
      <c r="S164" s="94">
        <v>0</v>
      </c>
      <c r="T164" s="94">
        <v>0</v>
      </c>
      <c r="U164" s="94">
        <v>0</v>
      </c>
      <c r="V164" s="94">
        <v>0</v>
      </c>
      <c r="W164" s="94">
        <v>0</v>
      </c>
      <c r="X164" s="94">
        <v>11</v>
      </c>
      <c r="Y164" s="94">
        <v>0</v>
      </c>
      <c r="Z164" s="94">
        <v>52022258</v>
      </c>
    </row>
    <row r="165" spans="4:26">
      <c r="D165" s="97" t="s">
        <v>484</v>
      </c>
      <c r="E165" s="95" t="s">
        <v>234</v>
      </c>
      <c r="F165" s="97" t="s">
        <v>484</v>
      </c>
      <c r="G165" s="95" t="s">
        <v>3754</v>
      </c>
      <c r="H165" s="94" t="s">
        <v>695</v>
      </c>
      <c r="I165" s="99">
        <v>13</v>
      </c>
      <c r="J165" s="99">
        <v>2</v>
      </c>
      <c r="K165" s="110">
        <v>1</v>
      </c>
      <c r="L165" s="94">
        <v>1</v>
      </c>
      <c r="M165" s="94">
        <v>0</v>
      </c>
      <c r="N165" s="94">
        <v>0</v>
      </c>
      <c r="O165" s="94">
        <v>0</v>
      </c>
      <c r="P165" s="94">
        <v>0</v>
      </c>
      <c r="Q165" s="94">
        <v>0</v>
      </c>
      <c r="R165" s="94">
        <v>0</v>
      </c>
      <c r="S165" s="94">
        <v>0</v>
      </c>
      <c r="T165" s="94">
        <v>0</v>
      </c>
      <c r="U165" s="94">
        <v>0</v>
      </c>
      <c r="V165" s="94">
        <v>0</v>
      </c>
      <c r="W165" s="94">
        <v>0</v>
      </c>
      <c r="X165" s="94">
        <v>0</v>
      </c>
      <c r="Y165" s="94">
        <v>0</v>
      </c>
      <c r="Z165" s="94">
        <v>50466583</v>
      </c>
    </row>
    <row r="166" spans="4:26">
      <c r="D166" s="98" t="s">
        <v>511</v>
      </c>
      <c r="E166" s="95" t="s">
        <v>235</v>
      </c>
      <c r="F166" s="97" t="s">
        <v>484</v>
      </c>
      <c r="G166" s="95" t="s">
        <v>3755</v>
      </c>
      <c r="H166" s="94" t="s">
        <v>696</v>
      </c>
      <c r="I166" s="99">
        <v>13</v>
      </c>
      <c r="J166" s="99">
        <v>2</v>
      </c>
      <c r="K166" s="110">
        <v>3</v>
      </c>
      <c r="L166" s="94">
        <v>2</v>
      </c>
      <c r="M166" s="94">
        <v>1</v>
      </c>
      <c r="N166" s="94">
        <v>0</v>
      </c>
      <c r="O166" s="94">
        <v>0</v>
      </c>
      <c r="P166" s="94">
        <v>0</v>
      </c>
      <c r="Q166" s="94">
        <v>0</v>
      </c>
      <c r="R166" s="94">
        <v>0</v>
      </c>
      <c r="S166" s="94">
        <v>0</v>
      </c>
      <c r="T166" s="94">
        <v>0</v>
      </c>
      <c r="U166" s="94">
        <v>0</v>
      </c>
      <c r="V166" s="94">
        <v>0</v>
      </c>
      <c r="W166" s="94">
        <v>0</v>
      </c>
      <c r="X166" s="94">
        <v>0</v>
      </c>
      <c r="Y166" s="94">
        <v>0</v>
      </c>
      <c r="Z166" s="94">
        <v>50466608</v>
      </c>
    </row>
    <row r="167" spans="4:26">
      <c r="D167" s="98" t="s">
        <v>511</v>
      </c>
      <c r="E167" s="95" t="s">
        <v>236</v>
      </c>
      <c r="F167" s="97" t="s">
        <v>484</v>
      </c>
      <c r="G167" s="95" t="s">
        <v>3756</v>
      </c>
      <c r="H167" s="94" t="s">
        <v>697</v>
      </c>
      <c r="I167" s="99">
        <v>13</v>
      </c>
      <c r="J167" s="99">
        <v>2</v>
      </c>
      <c r="K167" s="110">
        <v>3</v>
      </c>
      <c r="L167" s="94">
        <v>3</v>
      </c>
      <c r="M167" s="94">
        <v>0</v>
      </c>
      <c r="N167" s="94">
        <v>0</v>
      </c>
      <c r="O167" s="94">
        <v>0</v>
      </c>
      <c r="P167" s="94">
        <v>0</v>
      </c>
      <c r="Q167" s="94">
        <v>0</v>
      </c>
      <c r="R167" s="94">
        <v>0</v>
      </c>
      <c r="S167" s="94">
        <v>0</v>
      </c>
      <c r="T167" s="94">
        <v>0</v>
      </c>
      <c r="U167" s="94">
        <v>0</v>
      </c>
      <c r="V167" s="94">
        <v>0</v>
      </c>
      <c r="W167" s="94">
        <v>0</v>
      </c>
      <c r="X167" s="94">
        <v>0</v>
      </c>
      <c r="Y167" s="94">
        <v>0</v>
      </c>
      <c r="Z167" s="94">
        <v>50466560</v>
      </c>
    </row>
    <row r="168" spans="4:26">
      <c r="D168" s="98" t="s">
        <v>511</v>
      </c>
      <c r="E168" s="95" t="s">
        <v>238</v>
      </c>
      <c r="F168" s="97" t="s">
        <v>484</v>
      </c>
      <c r="G168" s="95" t="s">
        <v>3757</v>
      </c>
      <c r="H168" s="94" t="s">
        <v>698</v>
      </c>
      <c r="I168" s="99">
        <v>13</v>
      </c>
      <c r="J168" s="99">
        <v>2</v>
      </c>
      <c r="K168" s="110">
        <v>3</v>
      </c>
      <c r="L168" s="94">
        <v>3</v>
      </c>
      <c r="M168" s="94">
        <v>0</v>
      </c>
      <c r="N168" s="94">
        <v>0</v>
      </c>
      <c r="O168" s="94">
        <v>0</v>
      </c>
      <c r="P168" s="94">
        <v>0</v>
      </c>
      <c r="Q168" s="94">
        <v>0</v>
      </c>
      <c r="R168" s="94">
        <v>0</v>
      </c>
      <c r="S168" s="94">
        <v>0</v>
      </c>
      <c r="T168" s="94">
        <v>0</v>
      </c>
      <c r="U168" s="94">
        <v>0</v>
      </c>
      <c r="V168" s="94">
        <v>0</v>
      </c>
      <c r="W168" s="94">
        <v>0</v>
      </c>
      <c r="X168" s="94">
        <v>0</v>
      </c>
      <c r="Y168" s="94">
        <v>0</v>
      </c>
      <c r="Z168" s="94">
        <v>50466577</v>
      </c>
    </row>
    <row r="169" spans="4:26">
      <c r="D169" s="98" t="s">
        <v>511</v>
      </c>
      <c r="E169" s="95" t="s">
        <v>239</v>
      </c>
      <c r="F169" s="97" t="s">
        <v>484</v>
      </c>
      <c r="G169" s="95" t="s">
        <v>3758</v>
      </c>
      <c r="H169" s="94" t="s">
        <v>699</v>
      </c>
      <c r="I169" s="99">
        <v>13</v>
      </c>
      <c r="J169" s="99">
        <v>2</v>
      </c>
      <c r="K169" s="110">
        <v>2</v>
      </c>
      <c r="L169" s="94">
        <v>2</v>
      </c>
      <c r="M169" s="94">
        <v>0</v>
      </c>
      <c r="N169" s="94">
        <v>0</v>
      </c>
      <c r="O169" s="94">
        <v>0</v>
      </c>
      <c r="P169" s="94">
        <v>0</v>
      </c>
      <c r="Q169" s="94">
        <v>0</v>
      </c>
      <c r="R169" s="94">
        <v>0</v>
      </c>
      <c r="S169" s="94">
        <v>0</v>
      </c>
      <c r="T169" s="94">
        <v>0</v>
      </c>
      <c r="U169" s="94">
        <v>0</v>
      </c>
      <c r="V169" s="94">
        <v>0</v>
      </c>
      <c r="W169" s="94">
        <v>0</v>
      </c>
      <c r="X169" s="94">
        <v>0</v>
      </c>
      <c r="Y169" s="94">
        <v>0</v>
      </c>
      <c r="Z169" s="94">
        <v>50466593</v>
      </c>
    </row>
    <row r="170" spans="4:26">
      <c r="D170" s="98" t="s">
        <v>512</v>
      </c>
      <c r="E170" s="95" t="s">
        <v>237</v>
      </c>
      <c r="F170" s="97" t="s">
        <v>484</v>
      </c>
      <c r="G170" s="95" t="s">
        <v>3759</v>
      </c>
      <c r="H170" s="94" t="s">
        <v>623</v>
      </c>
      <c r="I170" s="99">
        <v>5</v>
      </c>
      <c r="J170" s="99">
        <v>2</v>
      </c>
      <c r="K170" s="110">
        <v>10</v>
      </c>
      <c r="L170" s="94">
        <v>7</v>
      </c>
      <c r="M170" s="94">
        <v>1</v>
      </c>
      <c r="N170" s="94">
        <v>1</v>
      </c>
      <c r="O170" s="94">
        <v>0</v>
      </c>
      <c r="P170" s="94">
        <v>1</v>
      </c>
      <c r="Q170" s="94">
        <v>0</v>
      </c>
      <c r="R170" s="94">
        <v>0</v>
      </c>
      <c r="S170" s="94">
        <v>0</v>
      </c>
      <c r="T170" s="94">
        <v>0</v>
      </c>
      <c r="U170" s="94">
        <v>0</v>
      </c>
      <c r="V170" s="94">
        <v>0</v>
      </c>
      <c r="W170" s="94">
        <v>0</v>
      </c>
      <c r="X170" s="94">
        <v>5</v>
      </c>
      <c r="Y170" s="94">
        <v>0</v>
      </c>
      <c r="Z170" s="94">
        <v>22763158</v>
      </c>
    </row>
    <row r="171" spans="4:26">
      <c r="D171" s="97" t="s">
        <v>486</v>
      </c>
      <c r="E171" s="95" t="s">
        <v>3760</v>
      </c>
      <c r="F171" s="97" t="s">
        <v>486</v>
      </c>
      <c r="G171" s="95" t="s">
        <v>3761</v>
      </c>
      <c r="H171" s="94" t="s">
        <v>3762</v>
      </c>
      <c r="I171" s="99">
        <v>13</v>
      </c>
      <c r="J171" s="99">
        <v>2</v>
      </c>
      <c r="K171" s="110">
        <v>5</v>
      </c>
      <c r="L171" s="94">
        <v>5</v>
      </c>
      <c r="M171" s="94">
        <v>0</v>
      </c>
      <c r="N171" s="94">
        <v>0</v>
      </c>
      <c r="O171" s="94">
        <v>0</v>
      </c>
      <c r="P171" s="94">
        <v>0</v>
      </c>
      <c r="Q171" s="94">
        <v>0</v>
      </c>
      <c r="R171" s="94">
        <v>0</v>
      </c>
      <c r="S171" s="94">
        <v>0</v>
      </c>
      <c r="T171" s="94">
        <v>0</v>
      </c>
      <c r="U171" s="94">
        <v>0</v>
      </c>
      <c r="V171" s="94">
        <v>0</v>
      </c>
      <c r="W171" s="94">
        <v>0</v>
      </c>
      <c r="X171" s="94">
        <v>4</v>
      </c>
      <c r="Y171" s="94">
        <v>0</v>
      </c>
      <c r="Z171" s="94">
        <v>53992326</v>
      </c>
    </row>
    <row r="172" spans="4:26">
      <c r="D172" s="98" t="s">
        <v>511</v>
      </c>
      <c r="E172" s="95" t="s">
        <v>242</v>
      </c>
      <c r="F172" s="97" t="s">
        <v>486</v>
      </c>
      <c r="G172" s="95" t="s">
        <v>3763</v>
      </c>
      <c r="H172" s="94" t="s">
        <v>680</v>
      </c>
      <c r="I172" s="99">
        <v>13</v>
      </c>
      <c r="J172" s="99">
        <v>2</v>
      </c>
      <c r="K172" s="110">
        <v>1</v>
      </c>
      <c r="L172" s="94">
        <v>1</v>
      </c>
      <c r="M172" s="94">
        <v>0</v>
      </c>
      <c r="N172" s="94">
        <v>0</v>
      </c>
      <c r="O172" s="94">
        <v>0</v>
      </c>
      <c r="P172" s="94">
        <v>0</v>
      </c>
      <c r="Q172" s="94">
        <v>0</v>
      </c>
      <c r="R172" s="94">
        <v>0</v>
      </c>
      <c r="S172" s="94">
        <v>0</v>
      </c>
      <c r="T172" s="94">
        <v>0</v>
      </c>
      <c r="U172" s="94">
        <v>0</v>
      </c>
      <c r="V172" s="94">
        <v>0</v>
      </c>
      <c r="W172" s="94">
        <v>0</v>
      </c>
      <c r="X172" s="94">
        <v>1</v>
      </c>
      <c r="Y172" s="94">
        <v>0</v>
      </c>
      <c r="Z172" s="94">
        <v>53992332</v>
      </c>
    </row>
    <row r="173" spans="4:26">
      <c r="D173" s="98" t="s">
        <v>511</v>
      </c>
      <c r="E173" s="95" t="s">
        <v>244</v>
      </c>
      <c r="F173" s="97" t="s">
        <v>486</v>
      </c>
      <c r="G173" s="95" t="s">
        <v>3764</v>
      </c>
      <c r="H173" s="94" t="s">
        <v>890</v>
      </c>
      <c r="I173" s="99">
        <v>13</v>
      </c>
      <c r="J173" s="99">
        <v>2</v>
      </c>
      <c r="K173" s="110">
        <v>2</v>
      </c>
      <c r="L173" s="94">
        <v>2</v>
      </c>
      <c r="M173" s="94">
        <v>0</v>
      </c>
      <c r="N173" s="94">
        <v>0</v>
      </c>
      <c r="O173" s="94">
        <v>0</v>
      </c>
      <c r="P173" s="94">
        <v>0</v>
      </c>
      <c r="Q173" s="94">
        <v>0</v>
      </c>
      <c r="R173" s="94">
        <v>0</v>
      </c>
      <c r="S173" s="94">
        <v>0</v>
      </c>
      <c r="T173" s="94">
        <v>0</v>
      </c>
      <c r="U173" s="94">
        <v>0</v>
      </c>
      <c r="V173" s="94">
        <v>0</v>
      </c>
      <c r="W173" s="94">
        <v>0</v>
      </c>
      <c r="X173" s="94">
        <v>2</v>
      </c>
      <c r="Y173" s="94">
        <v>0</v>
      </c>
      <c r="Z173" s="94">
        <v>53992444</v>
      </c>
    </row>
    <row r="174" spans="4:26">
      <c r="D174" s="98" t="s">
        <v>511</v>
      </c>
      <c r="E174" s="95" t="s">
        <v>243</v>
      </c>
      <c r="F174" s="97" t="s">
        <v>486</v>
      </c>
      <c r="G174" s="95" t="s">
        <v>3765</v>
      </c>
      <c r="H174" s="94" t="s">
        <v>629</v>
      </c>
      <c r="I174" s="99">
        <v>5</v>
      </c>
      <c r="J174" s="99">
        <v>2</v>
      </c>
      <c r="K174" s="110">
        <v>4</v>
      </c>
      <c r="L174" s="94">
        <v>4</v>
      </c>
      <c r="M174" s="94">
        <v>0</v>
      </c>
      <c r="N174" s="94">
        <v>0</v>
      </c>
      <c r="O174" s="94">
        <v>0</v>
      </c>
      <c r="P174" s="94">
        <v>0</v>
      </c>
      <c r="Q174" s="94">
        <v>0</v>
      </c>
      <c r="R174" s="94">
        <v>0</v>
      </c>
      <c r="S174" s="94">
        <v>0</v>
      </c>
      <c r="T174" s="94">
        <v>0</v>
      </c>
      <c r="U174" s="94">
        <v>0</v>
      </c>
      <c r="V174" s="94">
        <v>0</v>
      </c>
      <c r="W174" s="94">
        <v>0</v>
      </c>
      <c r="X174" s="94">
        <v>4</v>
      </c>
      <c r="Y174" s="94">
        <v>0</v>
      </c>
      <c r="Z174" s="94">
        <v>54007487</v>
      </c>
    </row>
    <row r="175" spans="4:26">
      <c r="D175" s="98" t="s">
        <v>511</v>
      </c>
      <c r="E175" s="95" t="s">
        <v>883</v>
      </c>
      <c r="F175" s="97" t="s">
        <v>486</v>
      </c>
      <c r="G175" s="95" t="s">
        <v>3766</v>
      </c>
      <c r="H175" s="94" t="s">
        <v>628</v>
      </c>
      <c r="I175" s="99">
        <v>5</v>
      </c>
      <c r="J175" s="99">
        <v>1</v>
      </c>
      <c r="K175" s="110">
        <v>20</v>
      </c>
      <c r="L175" s="94">
        <v>15</v>
      </c>
      <c r="M175" s="94">
        <v>1</v>
      </c>
      <c r="N175" s="94">
        <v>0</v>
      </c>
      <c r="O175" s="94">
        <v>1</v>
      </c>
      <c r="P175" s="94">
        <v>2</v>
      </c>
      <c r="Q175" s="94">
        <v>0</v>
      </c>
      <c r="R175" s="94">
        <v>1</v>
      </c>
      <c r="S175" s="94">
        <v>0</v>
      </c>
      <c r="T175" s="94">
        <v>0</v>
      </c>
      <c r="U175" s="94">
        <v>0</v>
      </c>
      <c r="V175" s="94">
        <v>0</v>
      </c>
      <c r="W175" s="94">
        <v>0</v>
      </c>
      <c r="X175" s="94">
        <v>10</v>
      </c>
      <c r="Y175" s="94">
        <v>0</v>
      </c>
      <c r="Z175" s="94">
        <v>53992680</v>
      </c>
    </row>
    <row r="176" spans="4:26">
      <c r="D176" s="98" t="s">
        <v>511</v>
      </c>
      <c r="E176" s="95" t="s">
        <v>240</v>
      </c>
      <c r="F176" s="97" t="s">
        <v>486</v>
      </c>
      <c r="G176" s="95" t="s">
        <v>3767</v>
      </c>
      <c r="H176" s="94" t="s">
        <v>625</v>
      </c>
      <c r="I176" s="99">
        <v>5</v>
      </c>
      <c r="J176" s="99">
        <v>1</v>
      </c>
      <c r="K176" s="110">
        <v>15</v>
      </c>
      <c r="L176" s="94">
        <v>11</v>
      </c>
      <c r="M176" s="94">
        <v>1</v>
      </c>
      <c r="N176" s="94">
        <v>1</v>
      </c>
      <c r="O176" s="94">
        <v>0</v>
      </c>
      <c r="P176" s="94">
        <v>1</v>
      </c>
      <c r="Q176" s="94">
        <v>1</v>
      </c>
      <c r="R176" s="94">
        <v>0</v>
      </c>
      <c r="S176" s="94">
        <v>0</v>
      </c>
      <c r="T176" s="94">
        <v>0</v>
      </c>
      <c r="U176" s="94">
        <v>0</v>
      </c>
      <c r="V176" s="94">
        <v>0</v>
      </c>
      <c r="W176" s="94">
        <v>0</v>
      </c>
      <c r="X176" s="94">
        <v>8</v>
      </c>
      <c r="Y176" s="94">
        <v>0</v>
      </c>
      <c r="Z176" s="94">
        <v>53992697</v>
      </c>
    </row>
    <row r="177" spans="4:26">
      <c r="D177" s="98" t="s">
        <v>511</v>
      </c>
      <c r="E177" s="95" t="s">
        <v>884</v>
      </c>
      <c r="F177" s="97" t="s">
        <v>486</v>
      </c>
      <c r="G177" s="95" t="s">
        <v>3768</v>
      </c>
      <c r="H177" s="94" t="s">
        <v>626</v>
      </c>
      <c r="I177" s="99">
        <v>5</v>
      </c>
      <c r="J177" s="99">
        <v>1</v>
      </c>
      <c r="K177" s="110">
        <v>16</v>
      </c>
      <c r="L177" s="94">
        <v>13</v>
      </c>
      <c r="M177" s="94">
        <v>1</v>
      </c>
      <c r="N177" s="94">
        <v>1</v>
      </c>
      <c r="O177" s="94">
        <v>0</v>
      </c>
      <c r="P177" s="94">
        <v>1</v>
      </c>
      <c r="Q177" s="94">
        <v>0</v>
      </c>
      <c r="R177" s="94">
        <v>0</v>
      </c>
      <c r="S177" s="94">
        <v>0</v>
      </c>
      <c r="T177" s="94">
        <v>0</v>
      </c>
      <c r="U177" s="94">
        <v>0</v>
      </c>
      <c r="V177" s="94">
        <v>0</v>
      </c>
      <c r="W177" s="94">
        <v>0</v>
      </c>
      <c r="X177" s="94">
        <v>9</v>
      </c>
      <c r="Y177" s="94">
        <v>0</v>
      </c>
      <c r="Z177" s="94">
        <v>53992705</v>
      </c>
    </row>
    <row r="178" spans="4:26">
      <c r="D178" s="98" t="s">
        <v>511</v>
      </c>
      <c r="E178" s="95" t="s">
        <v>241</v>
      </c>
      <c r="F178" s="97" t="s">
        <v>486</v>
      </c>
      <c r="G178" s="95" t="s">
        <v>3769</v>
      </c>
      <c r="H178" s="94" t="s">
        <v>912</v>
      </c>
      <c r="I178" s="99">
        <v>5</v>
      </c>
      <c r="J178" s="99">
        <v>1</v>
      </c>
      <c r="K178" s="110">
        <v>4</v>
      </c>
      <c r="L178" s="94">
        <v>4</v>
      </c>
      <c r="M178" s="94">
        <v>0</v>
      </c>
      <c r="N178" s="94">
        <v>0</v>
      </c>
      <c r="O178" s="94">
        <v>0</v>
      </c>
      <c r="P178" s="94">
        <v>0</v>
      </c>
      <c r="Q178" s="94">
        <v>0</v>
      </c>
      <c r="R178" s="94">
        <v>0</v>
      </c>
      <c r="S178" s="94">
        <v>0</v>
      </c>
      <c r="T178" s="94">
        <v>0</v>
      </c>
      <c r="U178" s="94">
        <v>0</v>
      </c>
      <c r="V178" s="94">
        <v>0</v>
      </c>
      <c r="W178" s="94">
        <v>0</v>
      </c>
      <c r="X178" s="94">
        <v>8</v>
      </c>
      <c r="Y178" s="94">
        <v>0</v>
      </c>
      <c r="Z178" s="94">
        <v>53992711</v>
      </c>
    </row>
    <row r="179" spans="4:26">
      <c r="D179" s="98" t="s">
        <v>511</v>
      </c>
      <c r="E179" s="95" t="s">
        <v>885</v>
      </c>
      <c r="F179" s="97" t="s">
        <v>486</v>
      </c>
      <c r="G179" s="95" t="s">
        <v>3770</v>
      </c>
      <c r="H179" s="94" t="s">
        <v>624</v>
      </c>
      <c r="I179" s="99">
        <v>5</v>
      </c>
      <c r="J179" s="99">
        <v>1</v>
      </c>
      <c r="K179" s="110">
        <v>8</v>
      </c>
      <c r="L179" s="94">
        <v>6</v>
      </c>
      <c r="M179" s="94">
        <v>1</v>
      </c>
      <c r="N179" s="94">
        <v>0</v>
      </c>
      <c r="O179" s="94">
        <v>1</v>
      </c>
      <c r="P179" s="94">
        <v>0</v>
      </c>
      <c r="Q179" s="94">
        <v>0</v>
      </c>
      <c r="R179" s="94">
        <v>0</v>
      </c>
      <c r="S179" s="94">
        <v>0</v>
      </c>
      <c r="T179" s="94">
        <v>0</v>
      </c>
      <c r="U179" s="94">
        <v>0</v>
      </c>
      <c r="V179" s="94">
        <v>0</v>
      </c>
      <c r="W179" s="94">
        <v>0</v>
      </c>
      <c r="X179" s="94">
        <v>6</v>
      </c>
      <c r="Y179" s="94">
        <v>0</v>
      </c>
      <c r="Z179" s="94">
        <v>53992728</v>
      </c>
    </row>
    <row r="180" spans="4:26">
      <c r="D180" s="98" t="s">
        <v>511</v>
      </c>
      <c r="E180" s="95" t="s">
        <v>886</v>
      </c>
      <c r="F180" s="97" t="s">
        <v>486</v>
      </c>
      <c r="G180" s="95" t="s">
        <v>3771</v>
      </c>
      <c r="H180" s="94" t="s">
        <v>627</v>
      </c>
      <c r="I180" s="99">
        <v>5</v>
      </c>
      <c r="J180" s="99">
        <v>1</v>
      </c>
      <c r="K180" s="110">
        <v>15</v>
      </c>
      <c r="L180" s="94">
        <v>12</v>
      </c>
      <c r="M180" s="94">
        <v>1</v>
      </c>
      <c r="N180" s="94">
        <v>1</v>
      </c>
      <c r="O180" s="94">
        <v>0</v>
      </c>
      <c r="P180" s="94">
        <v>1</v>
      </c>
      <c r="Q180" s="94">
        <v>0</v>
      </c>
      <c r="R180" s="94">
        <v>0</v>
      </c>
      <c r="S180" s="94">
        <v>0</v>
      </c>
      <c r="T180" s="94">
        <v>0</v>
      </c>
      <c r="U180" s="94">
        <v>0</v>
      </c>
      <c r="V180" s="94">
        <v>0</v>
      </c>
      <c r="W180" s="94">
        <v>0</v>
      </c>
      <c r="X180" s="94">
        <v>8</v>
      </c>
      <c r="Y180" s="94">
        <v>0</v>
      </c>
      <c r="Z180" s="94">
        <v>53992734</v>
      </c>
    </row>
    <row r="181" spans="4:26">
      <c r="D181" s="98" t="s">
        <v>511</v>
      </c>
      <c r="E181" s="95" t="s">
        <v>245</v>
      </c>
      <c r="F181" s="97" t="s">
        <v>486</v>
      </c>
      <c r="G181" s="95" t="s">
        <v>3772</v>
      </c>
      <c r="H181" s="94" t="s">
        <v>630</v>
      </c>
      <c r="I181" s="99">
        <v>5</v>
      </c>
      <c r="J181" s="99">
        <v>2</v>
      </c>
      <c r="K181" s="110">
        <v>14</v>
      </c>
      <c r="L181" s="94">
        <v>12</v>
      </c>
      <c r="M181" s="94">
        <v>1</v>
      </c>
      <c r="N181" s="94">
        <v>0</v>
      </c>
      <c r="O181" s="94">
        <v>0</v>
      </c>
      <c r="P181" s="94">
        <v>0</v>
      </c>
      <c r="Q181" s="94">
        <v>0</v>
      </c>
      <c r="R181" s="94">
        <v>0</v>
      </c>
      <c r="S181" s="94">
        <v>0</v>
      </c>
      <c r="T181" s="94">
        <v>0</v>
      </c>
      <c r="U181" s="94">
        <v>0</v>
      </c>
      <c r="V181" s="94">
        <v>0</v>
      </c>
      <c r="W181" s="94">
        <v>1</v>
      </c>
      <c r="X181" s="94">
        <v>10</v>
      </c>
      <c r="Y181" s="94">
        <v>0</v>
      </c>
      <c r="Z181" s="94">
        <v>54007441</v>
      </c>
    </row>
    <row r="182" spans="4:26">
      <c r="D182" s="98" t="s">
        <v>512</v>
      </c>
      <c r="E182" s="95" t="s">
        <v>246</v>
      </c>
      <c r="F182" s="97" t="s">
        <v>486</v>
      </c>
      <c r="G182" s="95" t="s">
        <v>3773</v>
      </c>
      <c r="H182" s="104" t="s">
        <v>631</v>
      </c>
      <c r="I182" s="99">
        <v>5</v>
      </c>
      <c r="J182" s="99">
        <v>2</v>
      </c>
      <c r="K182" s="110">
        <v>5</v>
      </c>
      <c r="L182" s="94">
        <v>5</v>
      </c>
      <c r="M182" s="94">
        <v>0</v>
      </c>
      <c r="N182" s="94">
        <v>0</v>
      </c>
      <c r="O182" s="94">
        <v>0</v>
      </c>
      <c r="P182" s="94">
        <v>0</v>
      </c>
      <c r="Q182" s="94">
        <v>0</v>
      </c>
      <c r="R182" s="94">
        <v>0</v>
      </c>
      <c r="S182" s="94">
        <v>0</v>
      </c>
      <c r="T182" s="94">
        <v>0</v>
      </c>
      <c r="U182" s="94">
        <v>0</v>
      </c>
      <c r="V182" s="94">
        <v>0</v>
      </c>
      <c r="W182" s="94">
        <v>0</v>
      </c>
      <c r="X182" s="94">
        <v>4</v>
      </c>
      <c r="Y182" s="94">
        <v>0</v>
      </c>
      <c r="Z182" s="94">
        <v>54006358</v>
      </c>
    </row>
    <row r="183" spans="4:26">
      <c r="D183" s="97" t="s">
        <v>488</v>
      </c>
      <c r="E183" s="95" t="s">
        <v>249</v>
      </c>
      <c r="F183" s="97" t="s">
        <v>488</v>
      </c>
      <c r="G183" s="95" t="s">
        <v>3774</v>
      </c>
      <c r="H183" s="94" t="s">
        <v>701</v>
      </c>
      <c r="I183" s="99">
        <v>13</v>
      </c>
      <c r="J183" s="99">
        <v>2</v>
      </c>
      <c r="K183" s="110">
        <v>2</v>
      </c>
      <c r="L183" s="94">
        <v>2</v>
      </c>
      <c r="M183" s="94">
        <v>0</v>
      </c>
      <c r="N183" s="94">
        <v>0</v>
      </c>
      <c r="O183" s="94">
        <v>0</v>
      </c>
      <c r="P183" s="94">
        <v>0</v>
      </c>
      <c r="Q183" s="94">
        <v>0</v>
      </c>
      <c r="R183" s="94">
        <v>0</v>
      </c>
      <c r="S183" s="94">
        <v>0</v>
      </c>
      <c r="T183" s="94">
        <v>0</v>
      </c>
      <c r="U183" s="94">
        <v>0</v>
      </c>
      <c r="V183" s="94">
        <v>0</v>
      </c>
      <c r="W183" s="94">
        <v>0</v>
      </c>
      <c r="X183" s="94">
        <v>0</v>
      </c>
      <c r="Y183" s="94">
        <v>0</v>
      </c>
      <c r="Z183" s="94">
        <v>53997157</v>
      </c>
    </row>
    <row r="184" spans="4:26">
      <c r="D184" s="98" t="s">
        <v>511</v>
      </c>
      <c r="E184" s="95" t="s">
        <v>247</v>
      </c>
      <c r="F184" s="97" t="s">
        <v>488</v>
      </c>
      <c r="G184" s="95" t="s">
        <v>3775</v>
      </c>
      <c r="H184" s="94" t="s">
        <v>700</v>
      </c>
      <c r="I184" s="99">
        <v>13</v>
      </c>
      <c r="J184" s="99">
        <v>2</v>
      </c>
      <c r="K184" s="110">
        <v>4</v>
      </c>
      <c r="L184" s="94">
        <v>4</v>
      </c>
      <c r="M184" s="94">
        <v>0</v>
      </c>
      <c r="N184" s="94">
        <v>0</v>
      </c>
      <c r="O184" s="94">
        <v>0</v>
      </c>
      <c r="P184" s="94">
        <v>0</v>
      </c>
      <c r="Q184" s="94">
        <v>0</v>
      </c>
      <c r="R184" s="94">
        <v>0</v>
      </c>
      <c r="S184" s="94">
        <v>0</v>
      </c>
      <c r="T184" s="94">
        <v>0</v>
      </c>
      <c r="U184" s="94">
        <v>0</v>
      </c>
      <c r="V184" s="94">
        <v>0</v>
      </c>
      <c r="W184" s="94">
        <v>0</v>
      </c>
      <c r="X184" s="94">
        <v>0</v>
      </c>
      <c r="Y184" s="94">
        <v>0</v>
      </c>
      <c r="Z184" s="94">
        <v>53997223</v>
      </c>
    </row>
    <row r="185" spans="4:26">
      <c r="E185" s="95" t="s">
        <v>250</v>
      </c>
      <c r="F185" s="97" t="s">
        <v>488</v>
      </c>
      <c r="G185" s="95" t="s">
        <v>3776</v>
      </c>
      <c r="H185" s="94" t="s">
        <v>632</v>
      </c>
      <c r="I185" s="99">
        <v>13</v>
      </c>
      <c r="J185" s="99">
        <v>2</v>
      </c>
      <c r="K185" s="110">
        <v>2</v>
      </c>
      <c r="L185" s="94">
        <v>2</v>
      </c>
      <c r="M185" s="94">
        <v>0</v>
      </c>
      <c r="N185" s="94">
        <v>0</v>
      </c>
      <c r="O185" s="94">
        <v>0</v>
      </c>
      <c r="P185" s="94">
        <v>0</v>
      </c>
      <c r="Q185" s="94">
        <v>0</v>
      </c>
      <c r="R185" s="94">
        <v>0</v>
      </c>
      <c r="S185" s="94">
        <v>0</v>
      </c>
      <c r="T185" s="94">
        <v>0</v>
      </c>
      <c r="U185" s="94">
        <v>0</v>
      </c>
      <c r="V185" s="94">
        <v>0</v>
      </c>
      <c r="W185" s="94">
        <v>0</v>
      </c>
      <c r="X185" s="94">
        <v>0</v>
      </c>
      <c r="Y185" s="94">
        <v>0</v>
      </c>
      <c r="Z185" s="94">
        <v>53997217</v>
      </c>
    </row>
    <row r="186" spans="4:26">
      <c r="E186" s="95" t="s">
        <v>248</v>
      </c>
      <c r="F186" s="97" t="s">
        <v>488</v>
      </c>
      <c r="G186" s="95" t="s">
        <v>3777</v>
      </c>
      <c r="H186" s="94" t="s">
        <v>759</v>
      </c>
      <c r="I186" s="99">
        <v>5</v>
      </c>
      <c r="J186" s="99">
        <v>2</v>
      </c>
      <c r="K186" s="110">
        <v>8</v>
      </c>
      <c r="L186" s="94">
        <v>6</v>
      </c>
      <c r="M186" s="94">
        <v>0</v>
      </c>
      <c r="N186" s="94">
        <v>1</v>
      </c>
      <c r="O186" s="94">
        <v>0</v>
      </c>
      <c r="P186" s="94">
        <v>0</v>
      </c>
      <c r="Q186" s="94">
        <v>0</v>
      </c>
      <c r="R186" s="94">
        <v>1</v>
      </c>
      <c r="S186" s="94">
        <v>0</v>
      </c>
      <c r="T186" s="94">
        <v>0</v>
      </c>
      <c r="U186" s="94">
        <v>0</v>
      </c>
      <c r="V186" s="94">
        <v>0</v>
      </c>
      <c r="W186" s="94">
        <v>0</v>
      </c>
      <c r="X186" s="94">
        <v>4</v>
      </c>
      <c r="Y186" s="94">
        <v>0</v>
      </c>
      <c r="Z186" s="94">
        <v>57108065</v>
      </c>
    </row>
    <row r="187" spans="4:26">
      <c r="D187" s="98" t="s">
        <v>512</v>
      </c>
      <c r="E187" s="95" t="s">
        <v>251</v>
      </c>
      <c r="F187" s="97" t="s">
        <v>488</v>
      </c>
      <c r="G187" s="95" t="s">
        <v>3778</v>
      </c>
      <c r="H187" s="94" t="s">
        <v>633</v>
      </c>
      <c r="I187" s="99">
        <v>5</v>
      </c>
      <c r="J187" s="99">
        <v>2</v>
      </c>
      <c r="K187" s="110">
        <v>49</v>
      </c>
      <c r="L187" s="94">
        <v>38</v>
      </c>
      <c r="M187" s="94">
        <v>2</v>
      </c>
      <c r="N187" s="94">
        <v>3</v>
      </c>
      <c r="O187" s="94">
        <v>0</v>
      </c>
      <c r="P187" s="94">
        <v>4</v>
      </c>
      <c r="Q187" s="94">
        <v>0</v>
      </c>
      <c r="R187" s="94">
        <v>2</v>
      </c>
      <c r="S187" s="94">
        <v>0</v>
      </c>
      <c r="T187" s="94">
        <v>0</v>
      </c>
      <c r="U187" s="94">
        <v>0</v>
      </c>
      <c r="V187" s="94">
        <v>0</v>
      </c>
      <c r="W187" s="94">
        <v>0</v>
      </c>
      <c r="X187" s="94">
        <v>0</v>
      </c>
      <c r="Y187" s="94">
        <v>0</v>
      </c>
      <c r="Z187" s="94">
        <v>1642835</v>
      </c>
    </row>
    <row r="188" spans="4:26">
      <c r="D188" s="123" t="s">
        <v>490</v>
      </c>
      <c r="E188" s="95" t="s">
        <v>255</v>
      </c>
      <c r="F188" s="97" t="s">
        <v>490</v>
      </c>
      <c r="G188" s="95" t="s">
        <v>3779</v>
      </c>
      <c r="H188" s="94" t="s">
        <v>636</v>
      </c>
      <c r="I188" s="99">
        <v>13</v>
      </c>
      <c r="J188" s="99">
        <v>2</v>
      </c>
      <c r="K188" s="110">
        <v>1</v>
      </c>
      <c r="L188" s="94">
        <v>1</v>
      </c>
      <c r="M188" s="94">
        <v>0</v>
      </c>
      <c r="N188" s="94">
        <v>0</v>
      </c>
      <c r="O188" s="94">
        <v>0</v>
      </c>
      <c r="P188" s="94">
        <v>0</v>
      </c>
      <c r="Q188" s="94">
        <v>0</v>
      </c>
      <c r="R188" s="94">
        <v>0</v>
      </c>
      <c r="S188" s="94">
        <v>0</v>
      </c>
      <c r="T188" s="94">
        <v>0</v>
      </c>
      <c r="U188" s="94">
        <v>0</v>
      </c>
      <c r="V188" s="94">
        <v>0</v>
      </c>
      <c r="W188" s="94">
        <v>0</v>
      </c>
      <c r="X188" s="94">
        <v>0</v>
      </c>
      <c r="Y188" s="94">
        <v>0</v>
      </c>
      <c r="Z188" s="94">
        <v>52032417</v>
      </c>
    </row>
    <row r="189" spans="4:26">
      <c r="E189" s="95" t="s">
        <v>260</v>
      </c>
      <c r="F189" s="97" t="s">
        <v>490</v>
      </c>
      <c r="G189" s="95" t="s">
        <v>3780</v>
      </c>
      <c r="H189" s="94" t="s">
        <v>703</v>
      </c>
      <c r="I189" s="99">
        <v>13</v>
      </c>
      <c r="J189" s="99">
        <v>2</v>
      </c>
      <c r="K189" s="110">
        <v>1</v>
      </c>
      <c r="L189" s="94">
        <v>1</v>
      </c>
      <c r="M189" s="94">
        <v>0</v>
      </c>
      <c r="N189" s="94">
        <v>0</v>
      </c>
      <c r="O189" s="94">
        <v>0</v>
      </c>
      <c r="P189" s="94">
        <v>0</v>
      </c>
      <c r="Q189" s="94">
        <v>0</v>
      </c>
      <c r="R189" s="94">
        <v>0</v>
      </c>
      <c r="S189" s="94">
        <v>0</v>
      </c>
      <c r="T189" s="94">
        <v>0</v>
      </c>
      <c r="U189" s="94">
        <v>0</v>
      </c>
      <c r="V189" s="94">
        <v>0</v>
      </c>
      <c r="W189" s="94">
        <v>0</v>
      </c>
      <c r="X189" s="94">
        <v>0</v>
      </c>
      <c r="Y189" s="94">
        <v>0</v>
      </c>
      <c r="Z189" s="94">
        <v>41125009</v>
      </c>
    </row>
    <row r="190" spans="4:26">
      <c r="E190" s="95" t="s">
        <v>254</v>
      </c>
      <c r="F190" s="97" t="s">
        <v>490</v>
      </c>
      <c r="G190" s="95" t="s">
        <v>3781</v>
      </c>
      <c r="H190" s="94" t="s">
        <v>635</v>
      </c>
      <c r="I190" s="99">
        <v>5</v>
      </c>
      <c r="J190" s="99">
        <v>2</v>
      </c>
      <c r="K190" s="110">
        <v>3</v>
      </c>
      <c r="L190" s="94">
        <v>3</v>
      </c>
      <c r="M190" s="94">
        <v>0</v>
      </c>
      <c r="N190" s="94">
        <v>0</v>
      </c>
      <c r="O190" s="94">
        <v>0</v>
      </c>
      <c r="P190" s="94">
        <v>0</v>
      </c>
      <c r="Q190" s="94">
        <v>0</v>
      </c>
      <c r="R190" s="94">
        <v>0</v>
      </c>
      <c r="S190" s="94">
        <v>0</v>
      </c>
      <c r="T190" s="94">
        <v>0</v>
      </c>
      <c r="U190" s="94">
        <v>0</v>
      </c>
      <c r="V190" s="94">
        <v>0</v>
      </c>
      <c r="W190" s="94">
        <v>0</v>
      </c>
      <c r="X190" s="94">
        <v>2</v>
      </c>
      <c r="Y190" s="94">
        <v>0</v>
      </c>
      <c r="Z190" s="94">
        <v>41124103</v>
      </c>
    </row>
    <row r="191" spans="4:26">
      <c r="E191" s="95" t="s">
        <v>256</v>
      </c>
      <c r="F191" s="97" t="s">
        <v>490</v>
      </c>
      <c r="G191" s="95" t="s">
        <v>3782</v>
      </c>
      <c r="H191" s="94" t="s">
        <v>721</v>
      </c>
      <c r="I191" s="99">
        <v>5</v>
      </c>
      <c r="J191" s="99">
        <v>2</v>
      </c>
      <c r="K191" s="110">
        <v>2</v>
      </c>
      <c r="L191" s="94">
        <v>2</v>
      </c>
      <c r="M191" s="94">
        <v>0</v>
      </c>
      <c r="N191" s="94">
        <v>0</v>
      </c>
      <c r="O191" s="94">
        <v>0</v>
      </c>
      <c r="P191" s="94">
        <v>0</v>
      </c>
      <c r="Q191" s="94">
        <v>0</v>
      </c>
      <c r="R191" s="94">
        <v>0</v>
      </c>
      <c r="S191" s="94">
        <v>0</v>
      </c>
      <c r="T191" s="94">
        <v>0</v>
      </c>
      <c r="U191" s="94">
        <v>0</v>
      </c>
      <c r="V191" s="94">
        <v>0</v>
      </c>
      <c r="W191" s="94">
        <v>0</v>
      </c>
      <c r="X191" s="94">
        <v>1</v>
      </c>
      <c r="Y191" s="94">
        <v>0</v>
      </c>
      <c r="Z191" s="94">
        <v>41124122</v>
      </c>
    </row>
    <row r="192" spans="4:26">
      <c r="E192" s="95" t="s">
        <v>423</v>
      </c>
      <c r="F192" s="97" t="s">
        <v>490</v>
      </c>
      <c r="G192" s="95" t="s">
        <v>3783</v>
      </c>
      <c r="H192" s="94" t="s">
        <v>891</v>
      </c>
      <c r="I192" s="99">
        <v>5</v>
      </c>
      <c r="J192" s="99">
        <v>1</v>
      </c>
      <c r="K192" s="110">
        <v>27</v>
      </c>
      <c r="L192" s="94">
        <v>23</v>
      </c>
      <c r="M192" s="94">
        <v>2</v>
      </c>
      <c r="N192" s="94">
        <v>2</v>
      </c>
      <c r="O192" s="94">
        <v>0</v>
      </c>
      <c r="P192" s="94">
        <v>0</v>
      </c>
      <c r="Q192" s="94">
        <v>0</v>
      </c>
      <c r="R192" s="94">
        <v>0</v>
      </c>
      <c r="S192" s="94">
        <v>0</v>
      </c>
      <c r="T192" s="94">
        <v>0</v>
      </c>
      <c r="U192" s="94">
        <v>0</v>
      </c>
      <c r="V192" s="94">
        <v>0</v>
      </c>
      <c r="W192" s="94">
        <v>0</v>
      </c>
      <c r="X192" s="94">
        <v>10</v>
      </c>
      <c r="Y192" s="94">
        <v>0</v>
      </c>
      <c r="Z192" s="94">
        <v>41124049</v>
      </c>
    </row>
    <row r="193" spans="4:26">
      <c r="E193" s="95" t="s">
        <v>418</v>
      </c>
      <c r="F193" s="97" t="s">
        <v>490</v>
      </c>
      <c r="G193" s="95" t="s">
        <v>3784</v>
      </c>
      <c r="H193" s="94" t="s">
        <v>640</v>
      </c>
      <c r="I193" s="99">
        <v>5</v>
      </c>
      <c r="J193" s="99">
        <v>1</v>
      </c>
      <c r="K193" s="110">
        <v>12</v>
      </c>
      <c r="L193" s="94">
        <v>10</v>
      </c>
      <c r="M193" s="94">
        <v>1</v>
      </c>
      <c r="N193" s="94">
        <v>1</v>
      </c>
      <c r="O193" s="94">
        <v>0</v>
      </c>
      <c r="P193" s="94">
        <v>0</v>
      </c>
      <c r="Q193" s="94">
        <v>0</v>
      </c>
      <c r="R193" s="94">
        <v>0</v>
      </c>
      <c r="S193" s="94">
        <v>0</v>
      </c>
      <c r="T193" s="94">
        <v>0</v>
      </c>
      <c r="U193" s="94">
        <v>0</v>
      </c>
      <c r="V193" s="94">
        <v>0</v>
      </c>
      <c r="W193" s="94">
        <v>0</v>
      </c>
      <c r="X193" s="94">
        <v>5</v>
      </c>
      <c r="Y193" s="94">
        <v>0</v>
      </c>
      <c r="Z193" s="94">
        <v>41124524</v>
      </c>
    </row>
    <row r="194" spans="4:26">
      <c r="E194" s="95" t="s">
        <v>424</v>
      </c>
      <c r="F194" s="97" t="s">
        <v>490</v>
      </c>
      <c r="G194" s="95" t="s">
        <v>3785</v>
      </c>
      <c r="H194" s="94" t="s">
        <v>892</v>
      </c>
      <c r="I194" s="99">
        <v>5</v>
      </c>
      <c r="J194" s="99">
        <v>1</v>
      </c>
      <c r="K194" s="110">
        <v>13</v>
      </c>
      <c r="L194" s="94">
        <v>10</v>
      </c>
      <c r="M194" s="94">
        <v>1</v>
      </c>
      <c r="N194" s="94">
        <v>1</v>
      </c>
      <c r="O194" s="94">
        <v>0</v>
      </c>
      <c r="P194" s="94">
        <v>0</v>
      </c>
      <c r="Q194" s="94">
        <v>1</v>
      </c>
      <c r="R194" s="94">
        <v>0</v>
      </c>
      <c r="S194" s="94">
        <v>0</v>
      </c>
      <c r="T194" s="94">
        <v>0</v>
      </c>
      <c r="U194" s="94">
        <v>0</v>
      </c>
      <c r="V194" s="94">
        <v>0</v>
      </c>
      <c r="W194" s="94">
        <v>0</v>
      </c>
      <c r="X194" s="94">
        <v>5</v>
      </c>
      <c r="Y194" s="94">
        <v>0</v>
      </c>
      <c r="Z194" s="94">
        <v>41124725</v>
      </c>
    </row>
    <row r="195" spans="4:26">
      <c r="E195" s="95" t="s">
        <v>414</v>
      </c>
      <c r="F195" s="97" t="s">
        <v>490</v>
      </c>
      <c r="G195" s="95" t="s">
        <v>3786</v>
      </c>
      <c r="H195" s="94" t="s">
        <v>638</v>
      </c>
      <c r="I195" s="99">
        <v>5</v>
      </c>
      <c r="J195" s="99">
        <v>1</v>
      </c>
      <c r="K195" s="110">
        <v>11</v>
      </c>
      <c r="L195" s="94">
        <v>9</v>
      </c>
      <c r="M195" s="94">
        <v>1</v>
      </c>
      <c r="N195" s="94">
        <v>0</v>
      </c>
      <c r="O195" s="94">
        <v>0</v>
      </c>
      <c r="P195" s="94">
        <v>1</v>
      </c>
      <c r="Q195" s="94">
        <v>0</v>
      </c>
      <c r="R195" s="94">
        <v>0</v>
      </c>
      <c r="S195" s="94">
        <v>0</v>
      </c>
      <c r="T195" s="94">
        <v>0</v>
      </c>
      <c r="U195" s="94">
        <v>0</v>
      </c>
      <c r="V195" s="94">
        <v>0</v>
      </c>
      <c r="W195" s="94">
        <v>0</v>
      </c>
      <c r="X195" s="94">
        <v>5</v>
      </c>
      <c r="Y195" s="94">
        <v>0</v>
      </c>
      <c r="Z195" s="94">
        <v>41124561</v>
      </c>
    </row>
    <row r="196" spans="4:26">
      <c r="E196" s="95" t="s">
        <v>416</v>
      </c>
      <c r="F196" s="97" t="s">
        <v>490</v>
      </c>
      <c r="G196" s="95" t="s">
        <v>3787</v>
      </c>
      <c r="H196" s="94" t="s">
        <v>893</v>
      </c>
      <c r="I196" s="99">
        <v>5</v>
      </c>
      <c r="J196" s="99">
        <v>1</v>
      </c>
      <c r="K196" s="110">
        <v>13</v>
      </c>
      <c r="L196" s="94">
        <v>10</v>
      </c>
      <c r="M196" s="94">
        <v>1</v>
      </c>
      <c r="N196" s="94">
        <v>1</v>
      </c>
      <c r="O196" s="94">
        <v>1</v>
      </c>
      <c r="P196" s="94">
        <v>0</v>
      </c>
      <c r="Q196" s="94">
        <v>0</v>
      </c>
      <c r="R196" s="94">
        <v>0</v>
      </c>
      <c r="S196" s="94">
        <v>0</v>
      </c>
      <c r="T196" s="94">
        <v>0</v>
      </c>
      <c r="U196" s="94">
        <v>0</v>
      </c>
      <c r="V196" s="94">
        <v>0</v>
      </c>
      <c r="W196" s="94">
        <v>0</v>
      </c>
      <c r="X196" s="94">
        <v>5</v>
      </c>
      <c r="Y196" s="94">
        <v>0</v>
      </c>
      <c r="Z196" s="94">
        <v>41124180</v>
      </c>
    </row>
    <row r="197" spans="4:26">
      <c r="E197" s="95" t="s">
        <v>411</v>
      </c>
      <c r="F197" s="97" t="s">
        <v>490</v>
      </c>
      <c r="G197" s="95" t="s">
        <v>3788</v>
      </c>
      <c r="H197" s="94" t="s">
        <v>894</v>
      </c>
      <c r="I197" s="99">
        <v>5</v>
      </c>
      <c r="J197" s="99">
        <v>1</v>
      </c>
      <c r="K197" s="110">
        <v>7</v>
      </c>
      <c r="L197" s="94">
        <v>6</v>
      </c>
      <c r="M197" s="94">
        <v>0</v>
      </c>
      <c r="N197" s="94">
        <v>1</v>
      </c>
      <c r="O197" s="94">
        <v>0</v>
      </c>
      <c r="P197" s="94">
        <v>0</v>
      </c>
      <c r="Q197" s="94">
        <v>0</v>
      </c>
      <c r="R197" s="94">
        <v>0</v>
      </c>
      <c r="S197" s="94">
        <v>0</v>
      </c>
      <c r="T197" s="94">
        <v>0</v>
      </c>
      <c r="U197" s="94">
        <v>0</v>
      </c>
      <c r="V197" s="94">
        <v>0</v>
      </c>
      <c r="W197" s="94">
        <v>0</v>
      </c>
      <c r="X197" s="94">
        <v>3</v>
      </c>
      <c r="Y197" s="94">
        <v>0</v>
      </c>
      <c r="Z197" s="94">
        <v>41124642</v>
      </c>
    </row>
    <row r="198" spans="4:26">
      <c r="E198" s="95" t="s">
        <v>417</v>
      </c>
      <c r="F198" s="97" t="s">
        <v>490</v>
      </c>
      <c r="G198" s="95" t="s">
        <v>3789</v>
      </c>
      <c r="H198" s="94" t="s">
        <v>895</v>
      </c>
      <c r="I198" s="99">
        <v>5</v>
      </c>
      <c r="J198" s="99">
        <v>1</v>
      </c>
      <c r="K198" s="110">
        <v>33</v>
      </c>
      <c r="L198" s="94">
        <v>26</v>
      </c>
      <c r="M198" s="94">
        <v>1</v>
      </c>
      <c r="N198" s="94">
        <v>2</v>
      </c>
      <c r="O198" s="94">
        <v>2</v>
      </c>
      <c r="P198" s="94">
        <v>1</v>
      </c>
      <c r="Q198" s="94">
        <v>0</v>
      </c>
      <c r="R198" s="94">
        <v>1</v>
      </c>
      <c r="S198" s="94">
        <v>0</v>
      </c>
      <c r="T198" s="94">
        <v>0</v>
      </c>
      <c r="U198" s="94">
        <v>0</v>
      </c>
      <c r="V198" s="94">
        <v>0</v>
      </c>
      <c r="W198" s="94">
        <v>0</v>
      </c>
      <c r="X198" s="94">
        <v>13</v>
      </c>
      <c r="Y198" s="94">
        <v>0</v>
      </c>
      <c r="Z198" s="94">
        <v>41124702</v>
      </c>
    </row>
    <row r="199" spans="4:26">
      <c r="E199" s="95" t="s">
        <v>415</v>
      </c>
      <c r="F199" s="97" t="s">
        <v>490</v>
      </c>
      <c r="G199" s="95" t="s">
        <v>3790</v>
      </c>
      <c r="H199" s="94" t="s">
        <v>639</v>
      </c>
      <c r="I199" s="99">
        <v>5</v>
      </c>
      <c r="J199" s="99">
        <v>1</v>
      </c>
      <c r="K199" s="110">
        <v>12</v>
      </c>
      <c r="L199" s="94">
        <v>10</v>
      </c>
      <c r="M199" s="94">
        <v>1</v>
      </c>
      <c r="N199" s="94">
        <v>1</v>
      </c>
      <c r="O199" s="94">
        <v>0</v>
      </c>
      <c r="P199" s="94">
        <v>0</v>
      </c>
      <c r="Q199" s="94">
        <v>0</v>
      </c>
      <c r="R199" s="94">
        <v>0</v>
      </c>
      <c r="S199" s="94">
        <v>0</v>
      </c>
      <c r="T199" s="94">
        <v>0</v>
      </c>
      <c r="U199" s="94">
        <v>0</v>
      </c>
      <c r="V199" s="94">
        <v>0</v>
      </c>
      <c r="W199" s="94">
        <v>0</v>
      </c>
      <c r="X199" s="94">
        <v>5</v>
      </c>
      <c r="Y199" s="94">
        <v>0</v>
      </c>
      <c r="Z199" s="94">
        <v>41124346</v>
      </c>
    </row>
    <row r="200" spans="4:26">
      <c r="E200" s="95" t="s">
        <v>413</v>
      </c>
      <c r="F200" s="97" t="s">
        <v>490</v>
      </c>
      <c r="G200" s="95" t="s">
        <v>3791</v>
      </c>
      <c r="H200" s="94" t="s">
        <v>915</v>
      </c>
      <c r="I200" s="99">
        <v>5</v>
      </c>
      <c r="J200" s="99">
        <v>1</v>
      </c>
      <c r="K200" s="110">
        <v>13</v>
      </c>
      <c r="L200" s="94">
        <v>11</v>
      </c>
      <c r="M200" s="94">
        <v>1</v>
      </c>
      <c r="N200" s="94">
        <v>1</v>
      </c>
      <c r="O200" s="94">
        <v>0</v>
      </c>
      <c r="P200" s="94">
        <v>0</v>
      </c>
      <c r="Q200" s="94">
        <v>0</v>
      </c>
      <c r="R200" s="94">
        <v>0</v>
      </c>
      <c r="S200" s="94">
        <v>0</v>
      </c>
      <c r="T200" s="94">
        <v>0</v>
      </c>
      <c r="U200" s="94">
        <v>0</v>
      </c>
      <c r="V200" s="94">
        <v>0</v>
      </c>
      <c r="W200" s="94">
        <v>0</v>
      </c>
      <c r="X200" s="94">
        <v>6</v>
      </c>
      <c r="Y200" s="94">
        <v>0</v>
      </c>
      <c r="Z200" s="94">
        <v>41124547</v>
      </c>
    </row>
    <row r="201" spans="4:26">
      <c r="E201" s="95" t="s">
        <v>425</v>
      </c>
      <c r="F201" s="97" t="s">
        <v>490</v>
      </c>
      <c r="G201" s="95" t="s">
        <v>3792</v>
      </c>
      <c r="H201" s="94" t="s">
        <v>643</v>
      </c>
      <c r="I201" s="99">
        <v>5</v>
      </c>
      <c r="J201" s="99">
        <v>1</v>
      </c>
      <c r="K201" s="110">
        <v>14</v>
      </c>
      <c r="L201" s="94">
        <v>12</v>
      </c>
      <c r="M201" s="94">
        <v>1</v>
      </c>
      <c r="N201" s="94">
        <v>1</v>
      </c>
      <c r="O201" s="94">
        <v>0</v>
      </c>
      <c r="P201" s="94">
        <v>0</v>
      </c>
      <c r="Q201" s="94">
        <v>0</v>
      </c>
      <c r="R201" s="94">
        <v>0</v>
      </c>
      <c r="S201" s="94">
        <v>0</v>
      </c>
      <c r="T201" s="94">
        <v>0</v>
      </c>
      <c r="U201" s="94">
        <v>0</v>
      </c>
      <c r="V201" s="94">
        <v>0</v>
      </c>
      <c r="W201" s="94">
        <v>0</v>
      </c>
      <c r="X201" s="94">
        <v>6</v>
      </c>
      <c r="Y201" s="94">
        <v>0</v>
      </c>
      <c r="Z201" s="94">
        <v>41124145</v>
      </c>
    </row>
    <row r="202" spans="4:26">
      <c r="E202" s="95" t="s">
        <v>419</v>
      </c>
      <c r="F202" s="97" t="s">
        <v>490</v>
      </c>
      <c r="G202" s="95" t="s">
        <v>3793</v>
      </c>
      <c r="H202" s="94" t="s">
        <v>641</v>
      </c>
      <c r="I202" s="99">
        <v>5</v>
      </c>
      <c r="J202" s="99">
        <v>1</v>
      </c>
      <c r="K202" s="110">
        <v>19</v>
      </c>
      <c r="L202" s="94">
        <v>15</v>
      </c>
      <c r="M202" s="94">
        <v>1</v>
      </c>
      <c r="N202" s="94">
        <v>2</v>
      </c>
      <c r="O202" s="94">
        <v>0</v>
      </c>
      <c r="P202" s="94">
        <v>1</v>
      </c>
      <c r="Q202" s="94">
        <v>0</v>
      </c>
      <c r="R202" s="94">
        <v>0</v>
      </c>
      <c r="S202" s="94">
        <v>0</v>
      </c>
      <c r="T202" s="94">
        <v>0</v>
      </c>
      <c r="U202" s="94">
        <v>0</v>
      </c>
      <c r="V202" s="94">
        <v>0</v>
      </c>
      <c r="W202" s="94">
        <v>0</v>
      </c>
      <c r="X202" s="94">
        <v>7</v>
      </c>
      <c r="Y202" s="94">
        <v>0</v>
      </c>
      <c r="Z202" s="94">
        <v>41124381</v>
      </c>
    </row>
    <row r="203" spans="4:26">
      <c r="E203" s="95" t="s">
        <v>426</v>
      </c>
      <c r="F203" s="97" t="s">
        <v>490</v>
      </c>
      <c r="G203" s="95" t="s">
        <v>3794</v>
      </c>
      <c r="H203" s="94" t="s">
        <v>916</v>
      </c>
      <c r="I203" s="99">
        <v>5</v>
      </c>
      <c r="J203" s="99">
        <v>1</v>
      </c>
      <c r="K203" s="110">
        <v>14</v>
      </c>
      <c r="L203" s="94">
        <v>12</v>
      </c>
      <c r="M203" s="94">
        <v>1</v>
      </c>
      <c r="N203" s="94">
        <v>1</v>
      </c>
      <c r="O203" s="94">
        <v>0</v>
      </c>
      <c r="P203" s="94">
        <v>0</v>
      </c>
      <c r="Q203" s="94">
        <v>0</v>
      </c>
      <c r="R203" s="94">
        <v>0</v>
      </c>
      <c r="S203" s="94">
        <v>0</v>
      </c>
      <c r="T203" s="94">
        <v>0</v>
      </c>
      <c r="U203" s="94">
        <v>0</v>
      </c>
      <c r="V203" s="94">
        <v>0</v>
      </c>
      <c r="W203" s="94">
        <v>0</v>
      </c>
      <c r="X203" s="94">
        <v>6</v>
      </c>
      <c r="Y203" s="94">
        <v>0</v>
      </c>
      <c r="Z203" s="94">
        <v>41124369</v>
      </c>
    </row>
    <row r="204" spans="4:26">
      <c r="E204" s="95" t="s">
        <v>421</v>
      </c>
      <c r="F204" s="97" t="s">
        <v>490</v>
      </c>
      <c r="G204" s="95" t="s">
        <v>3795</v>
      </c>
      <c r="H204" s="94" t="s">
        <v>896</v>
      </c>
      <c r="I204" s="99">
        <v>5</v>
      </c>
      <c r="J204" s="99">
        <v>1</v>
      </c>
      <c r="K204" s="110">
        <v>12</v>
      </c>
      <c r="L204" s="94">
        <v>10</v>
      </c>
      <c r="M204" s="94">
        <v>1</v>
      </c>
      <c r="N204" s="94">
        <v>1</v>
      </c>
      <c r="O204" s="94">
        <v>0</v>
      </c>
      <c r="P204" s="94">
        <v>0</v>
      </c>
      <c r="Q204" s="94">
        <v>0</v>
      </c>
      <c r="R204" s="94">
        <v>0</v>
      </c>
      <c r="S204" s="94">
        <v>0</v>
      </c>
      <c r="T204" s="94">
        <v>0</v>
      </c>
      <c r="U204" s="94">
        <v>0</v>
      </c>
      <c r="V204" s="94">
        <v>0</v>
      </c>
      <c r="W204" s="94">
        <v>0</v>
      </c>
      <c r="X204" s="94">
        <v>5</v>
      </c>
      <c r="Y204" s="94">
        <v>0</v>
      </c>
      <c r="Z204" s="94">
        <v>41124263</v>
      </c>
    </row>
    <row r="205" spans="4:26">
      <c r="E205" s="95" t="s">
        <v>412</v>
      </c>
      <c r="F205" s="97" t="s">
        <v>490</v>
      </c>
      <c r="G205" s="95" t="s">
        <v>3796</v>
      </c>
      <c r="H205" s="94" t="s">
        <v>897</v>
      </c>
      <c r="I205" s="99">
        <v>5</v>
      </c>
      <c r="J205" s="99">
        <v>1</v>
      </c>
      <c r="K205" s="110">
        <v>12</v>
      </c>
      <c r="L205" s="94">
        <v>10</v>
      </c>
      <c r="M205" s="94">
        <v>1</v>
      </c>
      <c r="N205" s="94">
        <v>1</v>
      </c>
      <c r="O205" s="94">
        <v>0</v>
      </c>
      <c r="P205" s="94">
        <v>0</v>
      </c>
      <c r="Q205" s="94">
        <v>0</v>
      </c>
      <c r="R205" s="94">
        <v>0</v>
      </c>
      <c r="S205" s="94">
        <v>0</v>
      </c>
      <c r="T205" s="94">
        <v>0</v>
      </c>
      <c r="U205" s="94">
        <v>0</v>
      </c>
      <c r="V205" s="94">
        <v>0</v>
      </c>
      <c r="W205" s="94">
        <v>0</v>
      </c>
      <c r="X205" s="94">
        <v>5</v>
      </c>
      <c r="Y205" s="94">
        <v>0</v>
      </c>
      <c r="Z205" s="94">
        <v>41124808</v>
      </c>
    </row>
    <row r="206" spans="4:26">
      <c r="E206" s="95" t="s">
        <v>253</v>
      </c>
      <c r="F206" s="97" t="s">
        <v>490</v>
      </c>
      <c r="G206" s="95" t="s">
        <v>3797</v>
      </c>
      <c r="H206" s="94" t="s">
        <v>634</v>
      </c>
      <c r="I206" s="99">
        <v>5</v>
      </c>
      <c r="J206" s="99">
        <v>1</v>
      </c>
      <c r="K206" s="110">
        <v>18</v>
      </c>
      <c r="L206" s="94">
        <v>15</v>
      </c>
      <c r="M206" s="94">
        <v>0</v>
      </c>
      <c r="N206" s="94">
        <v>1</v>
      </c>
      <c r="O206" s="94">
        <v>0</v>
      </c>
      <c r="P206" s="94">
        <v>1</v>
      </c>
      <c r="Q206" s="94">
        <v>0</v>
      </c>
      <c r="R206" s="94">
        <v>1</v>
      </c>
      <c r="S206" s="94">
        <v>0</v>
      </c>
      <c r="T206" s="94">
        <v>0</v>
      </c>
      <c r="U206" s="94">
        <v>0</v>
      </c>
      <c r="V206" s="94">
        <v>0</v>
      </c>
      <c r="W206" s="94">
        <v>0</v>
      </c>
      <c r="X206" s="94">
        <v>6</v>
      </c>
      <c r="Y206" s="94">
        <v>0</v>
      </c>
      <c r="Z206" s="94">
        <v>41124464</v>
      </c>
    </row>
    <row r="207" spans="4:26">
      <c r="E207" s="95" t="s">
        <v>422</v>
      </c>
      <c r="F207" s="97" t="s">
        <v>490</v>
      </c>
      <c r="G207" s="95" t="s">
        <v>3798</v>
      </c>
      <c r="H207" s="104" t="s">
        <v>642</v>
      </c>
      <c r="I207" s="99">
        <v>5</v>
      </c>
      <c r="J207" s="99">
        <v>1</v>
      </c>
      <c r="K207" s="110">
        <v>32</v>
      </c>
      <c r="L207" s="94">
        <v>22</v>
      </c>
      <c r="M207" s="94">
        <v>1</v>
      </c>
      <c r="N207" s="94">
        <v>2</v>
      </c>
      <c r="O207" s="94">
        <v>1</v>
      </c>
      <c r="P207" s="94">
        <v>4</v>
      </c>
      <c r="Q207" s="94">
        <v>1</v>
      </c>
      <c r="R207" s="94">
        <v>1</v>
      </c>
      <c r="S207" s="94">
        <v>0</v>
      </c>
      <c r="T207" s="94">
        <v>0</v>
      </c>
      <c r="U207" s="94">
        <v>0</v>
      </c>
      <c r="V207" s="94">
        <v>0</v>
      </c>
      <c r="W207" s="94">
        <v>0</v>
      </c>
      <c r="X207" s="94">
        <v>11</v>
      </c>
      <c r="Y207" s="94">
        <v>0</v>
      </c>
      <c r="Z207" s="94">
        <v>41124607</v>
      </c>
    </row>
    <row r="208" spans="4:26">
      <c r="D208" s="98" t="s">
        <v>511</v>
      </c>
      <c r="E208" s="95" t="s">
        <v>252</v>
      </c>
      <c r="F208" s="97" t="s">
        <v>490</v>
      </c>
      <c r="G208" s="95" t="s">
        <v>3799</v>
      </c>
      <c r="H208" s="94" t="s">
        <v>913</v>
      </c>
      <c r="I208" s="99">
        <v>5</v>
      </c>
      <c r="J208" s="99">
        <v>1</v>
      </c>
      <c r="K208" s="110">
        <v>8</v>
      </c>
      <c r="L208" s="94">
        <v>8</v>
      </c>
      <c r="M208" s="94">
        <v>0</v>
      </c>
      <c r="N208" s="94">
        <v>0</v>
      </c>
      <c r="O208" s="94">
        <v>0</v>
      </c>
      <c r="P208" s="94">
        <v>0</v>
      </c>
      <c r="Q208" s="94">
        <v>0</v>
      </c>
      <c r="R208" s="94">
        <v>0</v>
      </c>
      <c r="S208" s="94">
        <v>0</v>
      </c>
      <c r="T208" s="94">
        <v>0</v>
      </c>
      <c r="U208" s="94">
        <v>0</v>
      </c>
      <c r="V208" s="94">
        <v>0</v>
      </c>
      <c r="W208" s="94">
        <v>0</v>
      </c>
      <c r="X208" s="94">
        <v>4</v>
      </c>
      <c r="Y208" s="94">
        <v>0</v>
      </c>
      <c r="Z208" s="94">
        <v>41124501</v>
      </c>
    </row>
    <row r="209" spans="4:26">
      <c r="E209" s="95" t="s">
        <v>420</v>
      </c>
      <c r="F209" s="97" t="s">
        <v>490</v>
      </c>
      <c r="G209" s="95" t="s">
        <v>3800</v>
      </c>
      <c r="H209" s="94" t="s">
        <v>914</v>
      </c>
      <c r="I209" s="99">
        <v>5</v>
      </c>
      <c r="J209" s="99">
        <v>1</v>
      </c>
      <c r="K209" s="110">
        <v>12</v>
      </c>
      <c r="L209" s="94">
        <v>10</v>
      </c>
      <c r="M209" s="94">
        <v>1</v>
      </c>
      <c r="N209" s="94">
        <v>1</v>
      </c>
      <c r="O209" s="94">
        <v>0</v>
      </c>
      <c r="P209" s="94">
        <v>0</v>
      </c>
      <c r="Q209" s="94">
        <v>0</v>
      </c>
      <c r="R209" s="94">
        <v>0</v>
      </c>
      <c r="S209" s="94">
        <v>0</v>
      </c>
      <c r="T209" s="94">
        <v>0</v>
      </c>
      <c r="U209" s="94">
        <v>0</v>
      </c>
      <c r="V209" s="94">
        <v>0</v>
      </c>
      <c r="W209" s="94">
        <v>0</v>
      </c>
      <c r="X209" s="94">
        <v>4</v>
      </c>
      <c r="Y209" s="94">
        <v>0</v>
      </c>
      <c r="Z209" s="94">
        <v>41124626</v>
      </c>
    </row>
    <row r="210" spans="4:26">
      <c r="E210" s="95" t="s">
        <v>259</v>
      </c>
      <c r="F210" s="97" t="s">
        <v>490</v>
      </c>
      <c r="G210" s="95" t="s">
        <v>3801</v>
      </c>
      <c r="H210" s="94" t="s">
        <v>637</v>
      </c>
      <c r="I210" s="99">
        <v>5</v>
      </c>
      <c r="J210" s="99">
        <v>2</v>
      </c>
      <c r="K210" s="110">
        <v>4</v>
      </c>
      <c r="L210" s="94">
        <v>4</v>
      </c>
      <c r="M210" s="94">
        <v>0</v>
      </c>
      <c r="N210" s="94">
        <v>0</v>
      </c>
      <c r="O210" s="94">
        <v>0</v>
      </c>
      <c r="P210" s="94">
        <v>0</v>
      </c>
      <c r="Q210" s="94">
        <v>0</v>
      </c>
      <c r="R210" s="94">
        <v>0</v>
      </c>
      <c r="S210" s="94">
        <v>0</v>
      </c>
      <c r="T210" s="94">
        <v>0</v>
      </c>
      <c r="U210" s="94">
        <v>0</v>
      </c>
      <c r="V210" s="94">
        <v>0</v>
      </c>
      <c r="W210" s="94">
        <v>0</v>
      </c>
      <c r="X210" s="94">
        <v>2</v>
      </c>
      <c r="Y210" s="94">
        <v>0</v>
      </c>
      <c r="Z210" s="94">
        <v>41124205</v>
      </c>
    </row>
    <row r="211" spans="4:26">
      <c r="E211" s="95" t="s">
        <v>258</v>
      </c>
      <c r="F211" s="97" t="s">
        <v>490</v>
      </c>
      <c r="G211" s="95" t="s">
        <v>3802</v>
      </c>
      <c r="H211" s="94" t="s">
        <v>702</v>
      </c>
      <c r="I211" s="99">
        <v>5</v>
      </c>
      <c r="J211" s="99">
        <v>2</v>
      </c>
      <c r="K211" s="110">
        <v>2</v>
      </c>
      <c r="L211" s="94">
        <v>2</v>
      </c>
      <c r="M211" s="94">
        <v>0</v>
      </c>
      <c r="N211" s="94">
        <v>0</v>
      </c>
      <c r="O211" s="94">
        <v>0</v>
      </c>
      <c r="P211" s="94">
        <v>0</v>
      </c>
      <c r="Q211" s="94">
        <v>0</v>
      </c>
      <c r="R211" s="94">
        <v>0</v>
      </c>
      <c r="S211" s="94">
        <v>0</v>
      </c>
      <c r="T211" s="94">
        <v>0</v>
      </c>
      <c r="U211" s="94">
        <v>0</v>
      </c>
      <c r="V211" s="94">
        <v>0</v>
      </c>
      <c r="W211" s="94">
        <v>0</v>
      </c>
      <c r="X211" s="94">
        <v>2</v>
      </c>
      <c r="Y211" s="94">
        <v>0</v>
      </c>
      <c r="Z211" s="94">
        <v>41124085</v>
      </c>
    </row>
    <row r="212" spans="4:26">
      <c r="D212" s="98" t="s">
        <v>512</v>
      </c>
      <c r="E212" s="95" t="s">
        <v>257</v>
      </c>
      <c r="F212" s="97" t="s">
        <v>490</v>
      </c>
      <c r="G212" s="95" t="s">
        <v>3803</v>
      </c>
      <c r="H212" s="94" t="s">
        <v>917</v>
      </c>
      <c r="I212" s="99">
        <v>5</v>
      </c>
      <c r="J212" s="99">
        <v>2</v>
      </c>
      <c r="K212" s="110">
        <v>4</v>
      </c>
      <c r="L212" s="94">
        <v>4</v>
      </c>
      <c r="M212" s="94">
        <v>0</v>
      </c>
      <c r="N212" s="94">
        <v>0</v>
      </c>
      <c r="O212" s="94">
        <v>0</v>
      </c>
      <c r="P212" s="94">
        <v>0</v>
      </c>
      <c r="Q212" s="94">
        <v>0</v>
      </c>
      <c r="R212" s="94">
        <v>0</v>
      </c>
      <c r="S212" s="94">
        <v>0</v>
      </c>
      <c r="T212" s="94">
        <v>0</v>
      </c>
      <c r="U212" s="94">
        <v>0</v>
      </c>
      <c r="V212" s="94">
        <v>0</v>
      </c>
      <c r="W212" s="94">
        <v>0</v>
      </c>
      <c r="X212" s="94">
        <v>2</v>
      </c>
      <c r="Y212" s="94">
        <v>0</v>
      </c>
      <c r="Z212" s="94">
        <v>41124228</v>
      </c>
    </row>
    <row r="213" spans="4:26">
      <c r="D213" s="97" t="s">
        <v>492</v>
      </c>
      <c r="E213" s="95" t="s">
        <v>263</v>
      </c>
      <c r="F213" s="97" t="s">
        <v>492</v>
      </c>
      <c r="G213" s="95" t="s">
        <v>3804</v>
      </c>
      <c r="H213" s="94" t="s">
        <v>901</v>
      </c>
      <c r="I213" s="99">
        <v>13</v>
      </c>
      <c r="J213" s="99">
        <v>2</v>
      </c>
      <c r="K213" s="110">
        <v>1</v>
      </c>
      <c r="L213" s="94">
        <v>1</v>
      </c>
      <c r="M213" s="94">
        <v>0</v>
      </c>
      <c r="N213" s="94">
        <v>0</v>
      </c>
      <c r="O213" s="94">
        <v>0</v>
      </c>
      <c r="P213" s="94">
        <v>0</v>
      </c>
      <c r="Q213" s="94">
        <v>0</v>
      </c>
      <c r="R213" s="94">
        <v>0</v>
      </c>
      <c r="S213" s="94">
        <v>0</v>
      </c>
      <c r="T213" s="94">
        <v>0</v>
      </c>
      <c r="U213" s="94">
        <v>0</v>
      </c>
      <c r="V213" s="94">
        <v>0</v>
      </c>
      <c r="W213" s="94">
        <v>0</v>
      </c>
      <c r="X213" s="94">
        <v>1</v>
      </c>
      <c r="Y213" s="94">
        <v>0</v>
      </c>
      <c r="Z213" s="94">
        <v>52037544</v>
      </c>
    </row>
    <row r="214" spans="4:26">
      <c r="D214" s="98" t="s">
        <v>511</v>
      </c>
      <c r="E214" s="95" t="s">
        <v>261</v>
      </c>
      <c r="F214" s="97" t="s">
        <v>492</v>
      </c>
      <c r="G214" s="95" t="s">
        <v>3805</v>
      </c>
      <c r="H214" s="94" t="s">
        <v>681</v>
      </c>
      <c r="I214" s="99">
        <v>13</v>
      </c>
      <c r="J214" s="99">
        <v>2</v>
      </c>
      <c r="K214" s="110">
        <v>1</v>
      </c>
      <c r="L214" s="94">
        <v>1</v>
      </c>
      <c r="M214" s="94">
        <v>0</v>
      </c>
      <c r="N214" s="94">
        <v>0</v>
      </c>
      <c r="O214" s="94">
        <v>0</v>
      </c>
      <c r="P214" s="94">
        <v>0</v>
      </c>
      <c r="Q214" s="94">
        <v>0</v>
      </c>
      <c r="R214" s="94">
        <v>0</v>
      </c>
      <c r="S214" s="94">
        <v>0</v>
      </c>
      <c r="T214" s="94">
        <v>0</v>
      </c>
      <c r="U214" s="94">
        <v>0</v>
      </c>
      <c r="V214" s="94">
        <v>0</v>
      </c>
      <c r="W214" s="94">
        <v>0</v>
      </c>
      <c r="X214" s="94">
        <v>1</v>
      </c>
      <c r="Y214" s="94">
        <v>0</v>
      </c>
      <c r="Z214" s="94">
        <v>52037567</v>
      </c>
    </row>
    <row r="215" spans="4:26">
      <c r="E215" s="95" t="s">
        <v>262</v>
      </c>
      <c r="F215" s="97" t="s">
        <v>492</v>
      </c>
      <c r="G215" s="95" t="s">
        <v>3806</v>
      </c>
      <c r="H215" s="94" t="s">
        <v>902</v>
      </c>
      <c r="I215" s="99">
        <v>13</v>
      </c>
      <c r="J215" s="99">
        <v>2</v>
      </c>
      <c r="K215" s="110">
        <v>1</v>
      </c>
      <c r="L215" s="94">
        <v>1</v>
      </c>
      <c r="M215" s="94">
        <v>0</v>
      </c>
      <c r="N215" s="94">
        <v>0</v>
      </c>
      <c r="O215" s="94">
        <v>0</v>
      </c>
      <c r="P215" s="94">
        <v>0</v>
      </c>
      <c r="Q215" s="94">
        <v>0</v>
      </c>
      <c r="R215" s="94">
        <v>0</v>
      </c>
      <c r="S215" s="94">
        <v>0</v>
      </c>
      <c r="T215" s="94">
        <v>0</v>
      </c>
      <c r="U215" s="94">
        <v>0</v>
      </c>
      <c r="V215" s="94">
        <v>0</v>
      </c>
      <c r="W215" s="94">
        <v>0</v>
      </c>
      <c r="X215" s="94">
        <v>1</v>
      </c>
      <c r="Y215" s="94">
        <v>0</v>
      </c>
      <c r="Z215" s="94">
        <v>52034965</v>
      </c>
    </row>
    <row r="216" spans="4:26">
      <c r="D216" s="98" t="s">
        <v>511</v>
      </c>
      <c r="E216" s="95" t="s">
        <v>264</v>
      </c>
      <c r="F216" s="97" t="s">
        <v>492</v>
      </c>
      <c r="G216" s="95" t="s">
        <v>3807</v>
      </c>
      <c r="H216" s="94" t="s">
        <v>903</v>
      </c>
      <c r="I216" s="99">
        <v>13</v>
      </c>
      <c r="J216" s="99">
        <v>2</v>
      </c>
      <c r="K216" s="110">
        <v>1</v>
      </c>
      <c r="L216" s="94">
        <v>1</v>
      </c>
      <c r="M216" s="94">
        <v>0</v>
      </c>
      <c r="N216" s="94">
        <v>0</v>
      </c>
      <c r="O216" s="94">
        <v>0</v>
      </c>
      <c r="P216" s="94">
        <v>0</v>
      </c>
      <c r="Q216" s="94">
        <v>0</v>
      </c>
      <c r="R216" s="94">
        <v>0</v>
      </c>
      <c r="S216" s="94">
        <v>0</v>
      </c>
      <c r="T216" s="94">
        <v>0</v>
      </c>
      <c r="U216" s="94">
        <v>0</v>
      </c>
      <c r="V216" s="94">
        <v>0</v>
      </c>
      <c r="W216" s="94">
        <v>0</v>
      </c>
      <c r="X216" s="94">
        <v>1</v>
      </c>
      <c r="Y216" s="94">
        <v>0</v>
      </c>
      <c r="Z216" s="94">
        <v>50466028</v>
      </c>
    </row>
    <row r="217" spans="4:26">
      <c r="D217" s="98"/>
      <c r="E217" s="95" t="s">
        <v>898</v>
      </c>
      <c r="F217" s="97" t="s">
        <v>492</v>
      </c>
      <c r="G217" s="95" t="s">
        <v>3808</v>
      </c>
      <c r="H217" s="94" t="s">
        <v>900</v>
      </c>
      <c r="I217" s="99">
        <v>5</v>
      </c>
      <c r="J217" s="99">
        <v>2</v>
      </c>
      <c r="K217" s="110">
        <v>21</v>
      </c>
      <c r="L217" s="94">
        <v>15</v>
      </c>
      <c r="M217" s="94">
        <v>2</v>
      </c>
      <c r="N217" s="94">
        <v>1</v>
      </c>
      <c r="O217" s="94">
        <v>0</v>
      </c>
      <c r="P217" s="94">
        <v>2</v>
      </c>
      <c r="Q217" s="94">
        <v>1</v>
      </c>
      <c r="R217" s="94">
        <v>0</v>
      </c>
      <c r="S217" s="94">
        <v>0</v>
      </c>
      <c r="T217" s="94">
        <v>0</v>
      </c>
      <c r="U217" s="94">
        <v>0</v>
      </c>
      <c r="V217" s="94">
        <v>0</v>
      </c>
      <c r="W217" s="94">
        <v>0</v>
      </c>
      <c r="X217" s="94">
        <v>10</v>
      </c>
      <c r="Y217" s="94">
        <v>0</v>
      </c>
      <c r="Z217" s="94">
        <v>53992154</v>
      </c>
    </row>
    <row r="218" spans="4:26">
      <c r="D218" s="98" t="s">
        <v>512</v>
      </c>
      <c r="E218" s="95" t="s">
        <v>899</v>
      </c>
      <c r="F218" s="97" t="s">
        <v>492</v>
      </c>
      <c r="G218" s="95" t="s">
        <v>3809</v>
      </c>
      <c r="H218" s="94" t="s">
        <v>682</v>
      </c>
      <c r="I218" s="99">
        <v>5</v>
      </c>
      <c r="J218" s="99">
        <v>2</v>
      </c>
      <c r="K218" s="110">
        <v>11</v>
      </c>
      <c r="L218" s="94">
        <v>8</v>
      </c>
      <c r="M218" s="94">
        <v>1</v>
      </c>
      <c r="N218" s="94">
        <v>1</v>
      </c>
      <c r="O218" s="94">
        <v>0</v>
      </c>
      <c r="P218" s="94">
        <v>1</v>
      </c>
      <c r="Q218" s="94">
        <v>0</v>
      </c>
      <c r="R218" s="94">
        <v>0</v>
      </c>
      <c r="S218" s="94">
        <v>0</v>
      </c>
      <c r="T218" s="94">
        <v>0</v>
      </c>
      <c r="U218" s="94">
        <v>0</v>
      </c>
      <c r="V218" s="94">
        <v>0</v>
      </c>
      <c r="W218" s="94">
        <v>0</v>
      </c>
      <c r="X218" s="94">
        <v>5</v>
      </c>
      <c r="Y218" s="94">
        <v>0</v>
      </c>
      <c r="Z218" s="94">
        <v>84913289</v>
      </c>
    </row>
    <row r="219" spans="4:26">
      <c r="D219" s="97" t="s">
        <v>494</v>
      </c>
      <c r="E219" s="95" t="s">
        <v>3810</v>
      </c>
      <c r="F219" s="97" t="s">
        <v>494</v>
      </c>
      <c r="G219" s="95" t="s">
        <v>3811</v>
      </c>
      <c r="H219" s="94" t="s">
        <v>3812</v>
      </c>
      <c r="I219" s="99">
        <v>13</v>
      </c>
      <c r="J219" s="99">
        <v>2</v>
      </c>
      <c r="K219" s="110">
        <v>3</v>
      </c>
      <c r="L219" s="94">
        <v>3</v>
      </c>
      <c r="M219" s="94">
        <v>0</v>
      </c>
      <c r="N219" s="94">
        <v>0</v>
      </c>
      <c r="O219" s="94">
        <v>0</v>
      </c>
      <c r="P219" s="94">
        <v>0</v>
      </c>
      <c r="Q219" s="94">
        <v>0</v>
      </c>
      <c r="R219" s="94">
        <v>0</v>
      </c>
      <c r="S219" s="94">
        <v>0</v>
      </c>
      <c r="T219" s="94">
        <v>0</v>
      </c>
      <c r="U219" s="94">
        <v>0</v>
      </c>
      <c r="V219" s="94">
        <v>0</v>
      </c>
      <c r="W219" s="94">
        <v>0</v>
      </c>
      <c r="X219" s="94">
        <v>2</v>
      </c>
      <c r="Y219" s="94">
        <v>0</v>
      </c>
      <c r="Z219" s="94">
        <v>54006447</v>
      </c>
    </row>
    <row r="220" spans="4:26">
      <c r="D220" s="98" t="s">
        <v>511</v>
      </c>
      <c r="E220" s="95" t="s">
        <v>904</v>
      </c>
      <c r="F220" s="97" t="s">
        <v>494</v>
      </c>
      <c r="G220" s="95" t="s">
        <v>3813</v>
      </c>
      <c r="H220" s="94" t="s">
        <v>925</v>
      </c>
      <c r="I220" s="99">
        <v>13</v>
      </c>
      <c r="J220" s="99">
        <v>2</v>
      </c>
      <c r="K220" s="110">
        <v>3</v>
      </c>
      <c r="L220" s="94">
        <v>3</v>
      </c>
      <c r="M220" s="94">
        <v>0</v>
      </c>
      <c r="N220" s="94">
        <v>0</v>
      </c>
      <c r="O220" s="94">
        <v>0</v>
      </c>
      <c r="P220" s="94">
        <v>0</v>
      </c>
      <c r="Q220" s="94">
        <v>0</v>
      </c>
      <c r="R220" s="94">
        <v>0</v>
      </c>
      <c r="S220" s="94">
        <v>0</v>
      </c>
      <c r="T220" s="94">
        <v>0</v>
      </c>
      <c r="U220" s="94">
        <v>0</v>
      </c>
      <c r="V220" s="94">
        <v>0</v>
      </c>
      <c r="W220" s="94">
        <v>0</v>
      </c>
      <c r="X220" s="94">
        <v>3</v>
      </c>
      <c r="Y220" s="94">
        <v>0</v>
      </c>
      <c r="Z220" s="94">
        <v>54006476</v>
      </c>
    </row>
    <row r="221" spans="4:26">
      <c r="D221" s="98" t="s">
        <v>511</v>
      </c>
      <c r="E221" s="95" t="s">
        <v>270</v>
      </c>
      <c r="F221" s="97" t="s">
        <v>494</v>
      </c>
      <c r="G221" s="95" t="s">
        <v>3814</v>
      </c>
      <c r="H221" s="94" t="s">
        <v>919</v>
      </c>
      <c r="I221" s="99">
        <v>5</v>
      </c>
      <c r="J221" s="99">
        <v>2</v>
      </c>
      <c r="K221" s="110">
        <v>1</v>
      </c>
      <c r="L221" s="94">
        <v>1</v>
      </c>
      <c r="M221" s="94">
        <v>0</v>
      </c>
      <c r="N221" s="94">
        <v>0</v>
      </c>
      <c r="O221" s="94">
        <v>0</v>
      </c>
      <c r="P221" s="94">
        <v>0</v>
      </c>
      <c r="Q221" s="94">
        <v>0</v>
      </c>
      <c r="R221" s="94">
        <v>0</v>
      </c>
      <c r="S221" s="94">
        <v>0</v>
      </c>
      <c r="T221" s="94">
        <v>0</v>
      </c>
      <c r="U221" s="94">
        <v>0</v>
      </c>
      <c r="V221" s="94">
        <v>0</v>
      </c>
      <c r="W221" s="94">
        <v>0</v>
      </c>
      <c r="X221" s="94">
        <v>1</v>
      </c>
      <c r="Y221" s="94">
        <v>0</v>
      </c>
      <c r="Z221" s="94">
        <v>54009150</v>
      </c>
    </row>
    <row r="222" spans="4:26">
      <c r="D222" s="98" t="s">
        <v>511</v>
      </c>
      <c r="E222" s="95" t="s">
        <v>267</v>
      </c>
      <c r="F222" s="97" t="s">
        <v>494</v>
      </c>
      <c r="G222" s="95" t="s">
        <v>3815</v>
      </c>
      <c r="H222" s="104" t="s">
        <v>905</v>
      </c>
      <c r="I222" s="99">
        <v>5</v>
      </c>
      <c r="J222" s="99">
        <v>2</v>
      </c>
      <c r="K222" s="110">
        <v>17</v>
      </c>
      <c r="L222" s="94">
        <v>13</v>
      </c>
      <c r="M222" s="94">
        <v>1</v>
      </c>
      <c r="N222" s="94">
        <v>1</v>
      </c>
      <c r="O222" s="94">
        <v>0</v>
      </c>
      <c r="P222" s="94">
        <v>1</v>
      </c>
      <c r="Q222" s="94">
        <v>0</v>
      </c>
      <c r="R222" s="94">
        <v>1</v>
      </c>
      <c r="S222" s="94">
        <v>0</v>
      </c>
      <c r="T222" s="94">
        <v>0</v>
      </c>
      <c r="U222" s="94">
        <v>0</v>
      </c>
      <c r="V222" s="94">
        <v>0</v>
      </c>
      <c r="W222" s="94">
        <v>0</v>
      </c>
      <c r="X222" s="94">
        <v>10</v>
      </c>
      <c r="Y222" s="94">
        <v>0</v>
      </c>
      <c r="Z222" s="94">
        <v>54007917</v>
      </c>
    </row>
    <row r="223" spans="4:26">
      <c r="D223" s="98" t="s">
        <v>511</v>
      </c>
      <c r="E223" s="95" t="s">
        <v>269</v>
      </c>
      <c r="F223" s="97" t="s">
        <v>494</v>
      </c>
      <c r="G223" s="95" t="s">
        <v>3816</v>
      </c>
      <c r="H223" s="104" t="s">
        <v>906</v>
      </c>
      <c r="I223" s="99">
        <v>5</v>
      </c>
      <c r="J223" s="99">
        <v>2</v>
      </c>
      <c r="K223" s="110">
        <v>21</v>
      </c>
      <c r="L223" s="94">
        <v>13</v>
      </c>
      <c r="M223" s="94">
        <v>1</v>
      </c>
      <c r="N223" s="94">
        <v>1</v>
      </c>
      <c r="O223" s="94">
        <v>1</v>
      </c>
      <c r="P223" s="94">
        <v>2</v>
      </c>
      <c r="Q223" s="94">
        <v>1</v>
      </c>
      <c r="R223" s="94">
        <v>2</v>
      </c>
      <c r="S223" s="94">
        <v>0</v>
      </c>
      <c r="T223" s="94">
        <v>0</v>
      </c>
      <c r="U223" s="94">
        <v>0</v>
      </c>
      <c r="V223" s="94">
        <v>0</v>
      </c>
      <c r="W223" s="94">
        <v>0</v>
      </c>
      <c r="X223" s="94">
        <v>10</v>
      </c>
      <c r="Y223" s="94">
        <v>0</v>
      </c>
      <c r="Z223" s="94">
        <v>54006654</v>
      </c>
    </row>
    <row r="224" spans="4:26">
      <c r="E224" s="95" t="s">
        <v>268</v>
      </c>
      <c r="F224" s="97" t="s">
        <v>494</v>
      </c>
      <c r="G224" s="95" t="s">
        <v>3817</v>
      </c>
      <c r="H224" s="94" t="s">
        <v>918</v>
      </c>
      <c r="I224" s="99">
        <v>5</v>
      </c>
      <c r="J224" s="99">
        <v>2</v>
      </c>
      <c r="K224" s="110">
        <v>18</v>
      </c>
      <c r="L224" s="94">
        <v>14</v>
      </c>
      <c r="M224" s="94">
        <v>1</v>
      </c>
      <c r="N224" s="94">
        <v>1</v>
      </c>
      <c r="O224" s="94">
        <v>0</v>
      </c>
      <c r="P224" s="94">
        <v>1</v>
      </c>
      <c r="Q224" s="94">
        <v>0</v>
      </c>
      <c r="R224" s="94">
        <v>1</v>
      </c>
      <c r="S224" s="94">
        <v>0</v>
      </c>
      <c r="T224" s="94">
        <v>0</v>
      </c>
      <c r="U224" s="94">
        <v>0</v>
      </c>
      <c r="V224" s="94">
        <v>0</v>
      </c>
      <c r="W224" s="94">
        <v>0</v>
      </c>
      <c r="X224" s="94">
        <v>9</v>
      </c>
      <c r="Y224" s="94">
        <v>0</v>
      </c>
      <c r="Z224" s="94">
        <v>93172188</v>
      </c>
    </row>
    <row r="225" spans="4:26">
      <c r="E225" s="95" t="s">
        <v>266</v>
      </c>
      <c r="F225" s="97" t="s">
        <v>494</v>
      </c>
      <c r="G225" s="95" t="s">
        <v>3818</v>
      </c>
      <c r="H225" s="94" t="s">
        <v>645</v>
      </c>
      <c r="I225" s="99">
        <v>5</v>
      </c>
      <c r="J225" s="99">
        <v>2</v>
      </c>
      <c r="K225" s="110">
        <v>5</v>
      </c>
      <c r="L225" s="94">
        <v>4</v>
      </c>
      <c r="M225" s="94">
        <v>0</v>
      </c>
      <c r="N225" s="94">
        <v>1</v>
      </c>
      <c r="O225" s="94">
        <v>0</v>
      </c>
      <c r="P225" s="94">
        <v>0</v>
      </c>
      <c r="Q225" s="94">
        <v>0</v>
      </c>
      <c r="R225" s="94">
        <v>0</v>
      </c>
      <c r="S225" s="94">
        <v>0</v>
      </c>
      <c r="T225" s="94">
        <v>0</v>
      </c>
      <c r="U225" s="94">
        <v>0</v>
      </c>
      <c r="V225" s="94">
        <v>0</v>
      </c>
      <c r="W225" s="94">
        <v>0</v>
      </c>
      <c r="X225" s="94">
        <v>4</v>
      </c>
      <c r="Y225" s="94">
        <v>0</v>
      </c>
      <c r="Z225" s="94">
        <v>54006720</v>
      </c>
    </row>
    <row r="226" spans="4:26">
      <c r="E226" s="95" t="s">
        <v>271</v>
      </c>
      <c r="F226" s="97" t="s">
        <v>494</v>
      </c>
      <c r="G226" s="95" t="s">
        <v>3819</v>
      </c>
      <c r="H226" s="94" t="s">
        <v>646</v>
      </c>
      <c r="I226" s="99">
        <v>5</v>
      </c>
      <c r="J226" s="99">
        <v>2</v>
      </c>
      <c r="K226" s="110">
        <v>5</v>
      </c>
      <c r="L226" s="94">
        <v>5</v>
      </c>
      <c r="M226" s="94">
        <v>0</v>
      </c>
      <c r="N226" s="94">
        <v>0</v>
      </c>
      <c r="O226" s="94">
        <v>0</v>
      </c>
      <c r="P226" s="94">
        <v>0</v>
      </c>
      <c r="Q226" s="94">
        <v>0</v>
      </c>
      <c r="R226" s="94">
        <v>0</v>
      </c>
      <c r="S226" s="94">
        <v>0</v>
      </c>
      <c r="T226" s="94">
        <v>0</v>
      </c>
      <c r="U226" s="94">
        <v>0</v>
      </c>
      <c r="V226" s="94">
        <v>0</v>
      </c>
      <c r="W226" s="94">
        <v>0</v>
      </c>
      <c r="X226" s="94">
        <v>5</v>
      </c>
      <c r="Y226" s="94">
        <v>0</v>
      </c>
      <c r="Z226" s="94">
        <v>54006766</v>
      </c>
    </row>
    <row r="227" spans="4:26">
      <c r="D227" s="98" t="s">
        <v>512</v>
      </c>
      <c r="E227" s="95" t="s">
        <v>265</v>
      </c>
      <c r="F227" s="97" t="s">
        <v>494</v>
      </c>
      <c r="G227" s="95" t="s">
        <v>3820</v>
      </c>
      <c r="H227" s="104" t="s">
        <v>644</v>
      </c>
      <c r="I227" s="99">
        <v>5</v>
      </c>
      <c r="J227" s="99">
        <v>2</v>
      </c>
      <c r="K227" s="110">
        <v>4</v>
      </c>
      <c r="L227" s="94">
        <v>4</v>
      </c>
      <c r="M227" s="94">
        <v>0</v>
      </c>
      <c r="N227" s="94">
        <v>0</v>
      </c>
      <c r="O227" s="94">
        <v>0</v>
      </c>
      <c r="P227" s="94">
        <v>0</v>
      </c>
      <c r="Q227" s="94">
        <v>0</v>
      </c>
      <c r="R227" s="94">
        <v>0</v>
      </c>
      <c r="S227" s="94">
        <v>0</v>
      </c>
      <c r="T227" s="94">
        <v>0</v>
      </c>
      <c r="U227" s="94">
        <v>0</v>
      </c>
      <c r="V227" s="94">
        <v>0</v>
      </c>
      <c r="W227" s="94">
        <v>0</v>
      </c>
      <c r="X227" s="94">
        <v>0</v>
      </c>
      <c r="Y227" s="94">
        <v>0</v>
      </c>
      <c r="Z227" s="94">
        <v>54006772</v>
      </c>
    </row>
    <row r="228" spans="4:26">
      <c r="D228" s="123" t="s">
        <v>496</v>
      </c>
      <c r="E228" s="95" t="s">
        <v>276</v>
      </c>
      <c r="F228" s="97" t="s">
        <v>496</v>
      </c>
      <c r="G228" s="95" t="s">
        <v>3821</v>
      </c>
      <c r="H228" s="94" t="s">
        <v>649</v>
      </c>
      <c r="I228" s="99">
        <v>13</v>
      </c>
      <c r="J228" s="99">
        <v>2</v>
      </c>
      <c r="K228" s="110">
        <v>3</v>
      </c>
      <c r="L228" s="94">
        <v>3</v>
      </c>
      <c r="M228" s="94">
        <v>0</v>
      </c>
      <c r="N228" s="94">
        <v>0</v>
      </c>
      <c r="O228" s="94">
        <v>0</v>
      </c>
      <c r="P228" s="94">
        <v>0</v>
      </c>
      <c r="Q228" s="94">
        <v>0</v>
      </c>
      <c r="R228" s="94">
        <v>0</v>
      </c>
      <c r="S228" s="94">
        <v>0</v>
      </c>
      <c r="T228" s="94">
        <v>0</v>
      </c>
      <c r="U228" s="94">
        <v>0</v>
      </c>
      <c r="V228" s="94">
        <v>0</v>
      </c>
      <c r="W228" s="94">
        <v>0</v>
      </c>
      <c r="X228" s="94">
        <v>3</v>
      </c>
      <c r="Y228" s="94">
        <v>0</v>
      </c>
      <c r="Z228" s="94">
        <v>46068473</v>
      </c>
    </row>
    <row r="229" spans="4:26">
      <c r="D229" s="98" t="s">
        <v>511</v>
      </c>
      <c r="E229" s="95" t="s">
        <v>277</v>
      </c>
      <c r="F229" s="97" t="s">
        <v>496</v>
      </c>
      <c r="G229" s="95" t="s">
        <v>3822</v>
      </c>
      <c r="H229" s="94" t="s">
        <v>650</v>
      </c>
      <c r="I229" s="99">
        <v>13</v>
      </c>
      <c r="J229" s="99">
        <v>2</v>
      </c>
      <c r="K229" s="110">
        <v>1</v>
      </c>
      <c r="L229" s="94">
        <v>1</v>
      </c>
      <c r="M229" s="94">
        <v>0</v>
      </c>
      <c r="N229" s="94">
        <v>0</v>
      </c>
      <c r="O229" s="94">
        <v>0</v>
      </c>
      <c r="P229" s="94">
        <v>0</v>
      </c>
      <c r="Q229" s="94">
        <v>0</v>
      </c>
      <c r="R229" s="94">
        <v>0</v>
      </c>
      <c r="S229" s="94">
        <v>0</v>
      </c>
      <c r="T229" s="94">
        <v>0</v>
      </c>
      <c r="U229" s="94">
        <v>0</v>
      </c>
      <c r="V229" s="94">
        <v>0</v>
      </c>
      <c r="W229" s="94">
        <v>0</v>
      </c>
      <c r="X229" s="94">
        <v>1</v>
      </c>
      <c r="Y229" s="94">
        <v>0</v>
      </c>
      <c r="Z229" s="94">
        <v>53993128</v>
      </c>
    </row>
    <row r="230" spans="4:26">
      <c r="E230" s="95" t="s">
        <v>278</v>
      </c>
      <c r="F230" s="97" t="s">
        <v>496</v>
      </c>
      <c r="G230" s="95" t="s">
        <v>3823</v>
      </c>
      <c r="H230" s="94" t="s">
        <v>651</v>
      </c>
      <c r="I230" s="99">
        <v>13</v>
      </c>
      <c r="J230" s="99">
        <v>2</v>
      </c>
      <c r="K230" s="110">
        <v>2</v>
      </c>
      <c r="L230" s="94">
        <v>2</v>
      </c>
      <c r="M230" s="94">
        <v>0</v>
      </c>
      <c r="N230" s="94">
        <v>0</v>
      </c>
      <c r="O230" s="94">
        <v>0</v>
      </c>
      <c r="P230" s="94">
        <v>0</v>
      </c>
      <c r="Q230" s="94">
        <v>0</v>
      </c>
      <c r="R230" s="94">
        <v>0</v>
      </c>
      <c r="S230" s="94">
        <v>0</v>
      </c>
      <c r="T230" s="94">
        <v>0</v>
      </c>
      <c r="U230" s="94">
        <v>0</v>
      </c>
      <c r="V230" s="94">
        <v>0</v>
      </c>
      <c r="W230" s="94">
        <v>0</v>
      </c>
      <c r="X230" s="94">
        <v>2</v>
      </c>
      <c r="Y230" s="94">
        <v>0</v>
      </c>
      <c r="Z230" s="94">
        <v>52028195</v>
      </c>
    </row>
    <row r="231" spans="4:26">
      <c r="E231" s="95" t="s">
        <v>279</v>
      </c>
      <c r="F231" s="97" t="s">
        <v>496</v>
      </c>
      <c r="G231" s="95" t="s">
        <v>3824</v>
      </c>
      <c r="H231" s="94" t="s">
        <v>652</v>
      </c>
      <c r="I231" s="99">
        <v>13</v>
      </c>
      <c r="J231" s="99">
        <v>2</v>
      </c>
      <c r="K231" s="110">
        <v>3</v>
      </c>
      <c r="L231" s="94">
        <v>3</v>
      </c>
      <c r="M231" s="94">
        <v>0</v>
      </c>
      <c r="N231" s="94">
        <v>0</v>
      </c>
      <c r="O231" s="94">
        <v>0</v>
      </c>
      <c r="P231" s="94">
        <v>0</v>
      </c>
      <c r="Q231" s="94">
        <v>0</v>
      </c>
      <c r="R231" s="94">
        <v>0</v>
      </c>
      <c r="S231" s="94">
        <v>0</v>
      </c>
      <c r="T231" s="94">
        <v>0</v>
      </c>
      <c r="U231" s="94">
        <v>0</v>
      </c>
      <c r="V231" s="94">
        <v>0</v>
      </c>
      <c r="W231" s="94">
        <v>0</v>
      </c>
      <c r="X231" s="94">
        <v>2</v>
      </c>
      <c r="Y231" s="94">
        <v>0</v>
      </c>
      <c r="Z231" s="94">
        <v>52027362</v>
      </c>
    </row>
    <row r="232" spans="4:26">
      <c r="D232" s="98" t="s">
        <v>511</v>
      </c>
      <c r="E232" s="95" t="s">
        <v>280</v>
      </c>
      <c r="F232" s="97" t="s">
        <v>496</v>
      </c>
      <c r="G232" s="95" t="s">
        <v>3825</v>
      </c>
      <c r="H232" s="94" t="s">
        <v>653</v>
      </c>
      <c r="I232" s="99">
        <v>13</v>
      </c>
      <c r="J232" s="99">
        <v>2</v>
      </c>
      <c r="K232" s="110">
        <v>1</v>
      </c>
      <c r="L232" s="94">
        <v>1</v>
      </c>
      <c r="M232" s="94">
        <v>0</v>
      </c>
      <c r="N232" s="94">
        <v>0</v>
      </c>
      <c r="O232" s="94">
        <v>0</v>
      </c>
      <c r="P232" s="94">
        <v>0</v>
      </c>
      <c r="Q232" s="94">
        <v>0</v>
      </c>
      <c r="R232" s="94">
        <v>0</v>
      </c>
      <c r="S232" s="94">
        <v>0</v>
      </c>
      <c r="T232" s="94">
        <v>0</v>
      </c>
      <c r="U232" s="94">
        <v>0</v>
      </c>
      <c r="V232" s="94">
        <v>0</v>
      </c>
      <c r="W232" s="94">
        <v>0</v>
      </c>
      <c r="X232" s="94">
        <v>1</v>
      </c>
      <c r="Y232" s="94">
        <v>0</v>
      </c>
      <c r="Z232" s="94">
        <v>52030051</v>
      </c>
    </row>
    <row r="233" spans="4:26">
      <c r="D233" s="98" t="s">
        <v>511</v>
      </c>
      <c r="E233" s="95" t="s">
        <v>281</v>
      </c>
      <c r="F233" s="97" t="s">
        <v>496</v>
      </c>
      <c r="G233" s="95" t="s">
        <v>3826</v>
      </c>
      <c r="H233" s="94" t="s">
        <v>1051</v>
      </c>
      <c r="I233" s="99">
        <v>13</v>
      </c>
      <c r="J233" s="99">
        <v>2</v>
      </c>
      <c r="K233" s="110">
        <v>1</v>
      </c>
      <c r="L233" s="94">
        <v>1</v>
      </c>
      <c r="M233" s="94">
        <v>0</v>
      </c>
      <c r="N233" s="94">
        <v>0</v>
      </c>
      <c r="O233" s="94">
        <v>0</v>
      </c>
      <c r="P233" s="94">
        <v>0</v>
      </c>
      <c r="Q233" s="94">
        <v>0</v>
      </c>
      <c r="R233" s="94">
        <v>0</v>
      </c>
      <c r="S233" s="94">
        <v>0</v>
      </c>
      <c r="T233" s="94">
        <v>0</v>
      </c>
      <c r="U233" s="94">
        <v>0</v>
      </c>
      <c r="V233" s="94">
        <v>0</v>
      </c>
      <c r="W233" s="94">
        <v>0</v>
      </c>
      <c r="X233" s="94">
        <v>1</v>
      </c>
      <c r="Y233" s="94">
        <v>0</v>
      </c>
      <c r="Z233" s="94">
        <v>71916547</v>
      </c>
    </row>
    <row r="234" spans="4:26">
      <c r="D234" s="98" t="s">
        <v>511</v>
      </c>
      <c r="E234" s="95" t="s">
        <v>285</v>
      </c>
      <c r="F234" s="97" t="s">
        <v>496</v>
      </c>
      <c r="G234" s="95" t="s">
        <v>3827</v>
      </c>
      <c r="H234" s="94" t="s">
        <v>1052</v>
      </c>
      <c r="I234" s="99">
        <v>13</v>
      </c>
      <c r="J234" s="99">
        <v>2</v>
      </c>
      <c r="K234" s="110">
        <v>10</v>
      </c>
      <c r="L234" s="94">
        <v>8</v>
      </c>
      <c r="M234" s="94">
        <v>0</v>
      </c>
      <c r="N234" s="94">
        <v>1</v>
      </c>
      <c r="O234" s="94">
        <v>0</v>
      </c>
      <c r="P234" s="94">
        <v>1</v>
      </c>
      <c r="Q234" s="94">
        <v>0</v>
      </c>
      <c r="R234" s="94">
        <v>0</v>
      </c>
      <c r="S234" s="94">
        <v>0</v>
      </c>
      <c r="T234" s="94">
        <v>0</v>
      </c>
      <c r="U234" s="94">
        <v>0</v>
      </c>
      <c r="V234" s="94">
        <v>0</v>
      </c>
      <c r="W234" s="94">
        <v>0</v>
      </c>
      <c r="X234" s="94">
        <v>5</v>
      </c>
      <c r="Y234" s="94">
        <v>0</v>
      </c>
      <c r="Z234" s="94">
        <v>52022086</v>
      </c>
    </row>
    <row r="235" spans="4:26">
      <c r="D235" s="98" t="s">
        <v>511</v>
      </c>
      <c r="E235" s="95" t="s">
        <v>282</v>
      </c>
      <c r="F235" s="97" t="s">
        <v>496</v>
      </c>
      <c r="G235" s="95" t="s">
        <v>3828</v>
      </c>
      <c r="H235" s="94" t="s">
        <v>654</v>
      </c>
      <c r="I235" s="99">
        <v>13</v>
      </c>
      <c r="J235" s="99">
        <v>2</v>
      </c>
      <c r="K235" s="110">
        <v>5</v>
      </c>
      <c r="L235" s="94">
        <v>4</v>
      </c>
      <c r="M235" s="94">
        <v>0</v>
      </c>
      <c r="N235" s="94">
        <v>1</v>
      </c>
      <c r="O235" s="94">
        <v>0</v>
      </c>
      <c r="P235" s="94">
        <v>0</v>
      </c>
      <c r="Q235" s="94">
        <v>0</v>
      </c>
      <c r="R235" s="94">
        <v>0</v>
      </c>
      <c r="S235" s="94">
        <v>0</v>
      </c>
      <c r="T235" s="94">
        <v>0</v>
      </c>
      <c r="U235" s="94">
        <v>0</v>
      </c>
      <c r="V235" s="94">
        <v>0</v>
      </c>
      <c r="W235" s="94">
        <v>0</v>
      </c>
      <c r="X235" s="94">
        <v>2</v>
      </c>
      <c r="Y235" s="94">
        <v>0</v>
      </c>
      <c r="Z235" s="94">
        <v>22772660</v>
      </c>
    </row>
    <row r="236" spans="4:26">
      <c r="D236" s="98" t="s">
        <v>511</v>
      </c>
      <c r="E236" s="95" t="s">
        <v>275</v>
      </c>
      <c r="F236" s="97" t="s">
        <v>496</v>
      </c>
      <c r="G236" s="95" t="s">
        <v>3829</v>
      </c>
      <c r="H236" s="94" t="s">
        <v>648</v>
      </c>
      <c r="I236" s="99">
        <v>5</v>
      </c>
      <c r="J236" s="99">
        <v>1</v>
      </c>
      <c r="K236" s="110">
        <v>18</v>
      </c>
      <c r="L236" s="94">
        <v>14</v>
      </c>
      <c r="M236" s="94">
        <v>0</v>
      </c>
      <c r="N236" s="94">
        <v>1</v>
      </c>
      <c r="O236" s="94">
        <v>1</v>
      </c>
      <c r="P236" s="94">
        <v>1</v>
      </c>
      <c r="Q236" s="94">
        <v>0</v>
      </c>
      <c r="R236" s="94">
        <v>1</v>
      </c>
      <c r="S236" s="94">
        <v>0</v>
      </c>
      <c r="T236" s="94">
        <v>0</v>
      </c>
      <c r="U236" s="94">
        <v>0</v>
      </c>
      <c r="V236" s="94">
        <v>0</v>
      </c>
      <c r="W236" s="94">
        <v>0</v>
      </c>
      <c r="X236" s="94">
        <v>9</v>
      </c>
      <c r="Y236" s="94">
        <v>1</v>
      </c>
      <c r="Z236" s="94">
        <v>52027698</v>
      </c>
    </row>
    <row r="237" spans="4:26">
      <c r="D237" s="98" t="s">
        <v>511</v>
      </c>
      <c r="E237" s="95" t="s">
        <v>273</v>
      </c>
      <c r="F237" s="97" t="s">
        <v>496</v>
      </c>
      <c r="G237" s="95" t="s">
        <v>3830</v>
      </c>
      <c r="H237" s="94" t="s">
        <v>921</v>
      </c>
      <c r="I237" s="99">
        <v>5</v>
      </c>
      <c r="J237" s="99">
        <v>1</v>
      </c>
      <c r="K237" s="110">
        <v>26</v>
      </c>
      <c r="L237" s="94">
        <v>22</v>
      </c>
      <c r="M237" s="94">
        <v>0</v>
      </c>
      <c r="N237" s="94">
        <v>2</v>
      </c>
      <c r="O237" s="94">
        <v>0</v>
      </c>
      <c r="P237" s="94">
        <v>1</v>
      </c>
      <c r="Q237" s="94">
        <v>0</v>
      </c>
      <c r="R237" s="94">
        <v>1</v>
      </c>
      <c r="S237" s="94">
        <v>0</v>
      </c>
      <c r="T237" s="94">
        <v>0</v>
      </c>
      <c r="U237" s="94">
        <v>0</v>
      </c>
      <c r="V237" s="94">
        <v>0</v>
      </c>
      <c r="W237" s="94">
        <v>0</v>
      </c>
      <c r="X237" s="94">
        <v>15</v>
      </c>
      <c r="Y237" s="94">
        <v>0</v>
      </c>
      <c r="Z237" s="94">
        <v>30560446</v>
      </c>
    </row>
    <row r="238" spans="4:26">
      <c r="E238" s="95" t="s">
        <v>272</v>
      </c>
      <c r="F238" s="97" t="s">
        <v>496</v>
      </c>
      <c r="G238" s="95" t="s">
        <v>3831</v>
      </c>
      <c r="H238" s="94" t="s">
        <v>920</v>
      </c>
      <c r="I238" s="99">
        <v>5</v>
      </c>
      <c r="J238" s="99">
        <v>1</v>
      </c>
      <c r="K238" s="110">
        <v>14</v>
      </c>
      <c r="L238" s="94">
        <v>11</v>
      </c>
      <c r="M238" s="94">
        <v>1</v>
      </c>
      <c r="N238" s="94">
        <v>1</v>
      </c>
      <c r="O238" s="94">
        <v>1</v>
      </c>
      <c r="P238" s="94">
        <v>0</v>
      </c>
      <c r="Q238" s="94">
        <v>0</v>
      </c>
      <c r="R238" s="94">
        <v>0</v>
      </c>
      <c r="S238" s="94">
        <v>0</v>
      </c>
      <c r="T238" s="94">
        <v>0</v>
      </c>
      <c r="U238" s="94">
        <v>0</v>
      </c>
      <c r="V238" s="94">
        <v>0</v>
      </c>
      <c r="W238" s="94">
        <v>0</v>
      </c>
      <c r="X238" s="94">
        <v>8</v>
      </c>
      <c r="Y238" s="94">
        <v>0</v>
      </c>
      <c r="Z238" s="94">
        <v>50465158</v>
      </c>
    </row>
    <row r="239" spans="4:26">
      <c r="E239" s="95" t="s">
        <v>274</v>
      </c>
      <c r="F239" s="97" t="s">
        <v>496</v>
      </c>
      <c r="G239" s="95" t="s">
        <v>3832</v>
      </c>
      <c r="H239" s="94" t="s">
        <v>647</v>
      </c>
      <c r="I239" s="99">
        <v>5</v>
      </c>
      <c r="J239" s="99">
        <v>1</v>
      </c>
      <c r="K239" s="110">
        <v>19</v>
      </c>
      <c r="L239" s="94">
        <v>16</v>
      </c>
      <c r="M239" s="94">
        <v>1</v>
      </c>
      <c r="N239" s="94">
        <v>0</v>
      </c>
      <c r="O239" s="94">
        <v>0</v>
      </c>
      <c r="P239" s="94">
        <v>1</v>
      </c>
      <c r="Q239" s="94">
        <v>0</v>
      </c>
      <c r="R239" s="94">
        <v>1</v>
      </c>
      <c r="S239" s="94">
        <v>0</v>
      </c>
      <c r="T239" s="94">
        <v>0</v>
      </c>
      <c r="U239" s="94">
        <v>0</v>
      </c>
      <c r="V239" s="94">
        <v>0</v>
      </c>
      <c r="W239" s="94">
        <v>0</v>
      </c>
      <c r="X239" s="94">
        <v>10</v>
      </c>
      <c r="Y239" s="94">
        <v>0</v>
      </c>
      <c r="Z239" s="94">
        <v>50471176</v>
      </c>
    </row>
    <row r="240" spans="4:26">
      <c r="D240" s="98" t="s">
        <v>511</v>
      </c>
      <c r="E240" s="95" t="s">
        <v>284</v>
      </c>
      <c r="F240" s="97" t="s">
        <v>496</v>
      </c>
      <c r="G240" s="95" t="s">
        <v>3833</v>
      </c>
      <c r="H240" s="94" t="s">
        <v>922</v>
      </c>
      <c r="I240" s="99">
        <v>5</v>
      </c>
      <c r="J240" s="99">
        <v>2</v>
      </c>
      <c r="K240" s="110">
        <v>15</v>
      </c>
      <c r="L240" s="94">
        <v>11</v>
      </c>
      <c r="M240" s="94">
        <v>1</v>
      </c>
      <c r="N240" s="94">
        <v>1</v>
      </c>
      <c r="O240" s="94">
        <v>0</v>
      </c>
      <c r="P240" s="94">
        <v>1</v>
      </c>
      <c r="Q240" s="94">
        <v>0</v>
      </c>
      <c r="R240" s="94">
        <v>1</v>
      </c>
      <c r="S240" s="94">
        <v>0</v>
      </c>
      <c r="T240" s="94">
        <v>0</v>
      </c>
      <c r="U240" s="94">
        <v>0</v>
      </c>
      <c r="V240" s="94">
        <v>0</v>
      </c>
      <c r="W240" s="94">
        <v>0</v>
      </c>
      <c r="X240" s="94">
        <v>7</v>
      </c>
      <c r="Y240" s="94">
        <v>0</v>
      </c>
      <c r="Z240" s="94">
        <v>54002828</v>
      </c>
    </row>
    <row r="241" spans="4:26">
      <c r="D241" s="98" t="s">
        <v>512</v>
      </c>
      <c r="E241" s="95" t="s">
        <v>283</v>
      </c>
      <c r="F241" s="97" t="s">
        <v>496</v>
      </c>
      <c r="G241" s="95" t="s">
        <v>3834</v>
      </c>
      <c r="H241" s="94" t="s">
        <v>655</v>
      </c>
      <c r="I241" s="99">
        <v>5</v>
      </c>
      <c r="J241" s="99">
        <v>2</v>
      </c>
      <c r="K241" s="110">
        <v>14</v>
      </c>
      <c r="L241" s="94">
        <v>12</v>
      </c>
      <c r="M241" s="94">
        <v>1</v>
      </c>
      <c r="N241" s="94">
        <v>0</v>
      </c>
      <c r="O241" s="94">
        <v>1</v>
      </c>
      <c r="P241" s="94">
        <v>0</v>
      </c>
      <c r="Q241" s="94">
        <v>0</v>
      </c>
      <c r="R241" s="94">
        <v>0</v>
      </c>
      <c r="S241" s="94">
        <v>0</v>
      </c>
      <c r="T241" s="94">
        <v>0</v>
      </c>
      <c r="U241" s="94">
        <v>0</v>
      </c>
      <c r="V241" s="94">
        <v>0</v>
      </c>
      <c r="W241" s="94">
        <v>0</v>
      </c>
      <c r="X241" s="94">
        <v>7</v>
      </c>
      <c r="Y241" s="94">
        <v>1</v>
      </c>
      <c r="Z241" s="94">
        <v>87141901</v>
      </c>
    </row>
    <row r="242" spans="4:26">
      <c r="D242" s="97" t="s">
        <v>498</v>
      </c>
      <c r="E242" s="95" t="s">
        <v>286</v>
      </c>
      <c r="F242" s="97" t="s">
        <v>498</v>
      </c>
      <c r="G242" s="95" t="s">
        <v>1155</v>
      </c>
      <c r="H242" s="104" t="s">
        <v>907</v>
      </c>
      <c r="I242" s="99">
        <v>13</v>
      </c>
      <c r="J242" s="99">
        <v>2</v>
      </c>
      <c r="K242" s="110">
        <v>1</v>
      </c>
      <c r="L242" s="94">
        <v>1</v>
      </c>
      <c r="M242" s="94">
        <v>0</v>
      </c>
      <c r="N242" s="94">
        <v>0</v>
      </c>
      <c r="O242" s="94">
        <v>0</v>
      </c>
      <c r="P242" s="94">
        <v>0</v>
      </c>
      <c r="Q242" s="94">
        <v>0</v>
      </c>
      <c r="R242" s="94">
        <v>0</v>
      </c>
      <c r="S242" s="94">
        <v>0</v>
      </c>
      <c r="T242" s="94">
        <v>0</v>
      </c>
      <c r="U242" s="94">
        <v>0</v>
      </c>
      <c r="V242" s="94">
        <v>0</v>
      </c>
      <c r="W242" s="94">
        <v>0</v>
      </c>
      <c r="X242" s="94">
        <v>0</v>
      </c>
      <c r="Y242" s="94">
        <v>1</v>
      </c>
      <c r="Z242" s="94">
        <v>53992467</v>
      </c>
    </row>
    <row r="243" spans="4:26">
      <c r="D243" s="98" t="s">
        <v>512</v>
      </c>
      <c r="E243" s="95" t="s">
        <v>705</v>
      </c>
      <c r="F243" s="97" t="s">
        <v>498</v>
      </c>
      <c r="G243" s="95" t="s">
        <v>3835</v>
      </c>
      <c r="H243" s="94" t="s">
        <v>908</v>
      </c>
      <c r="I243" s="99">
        <v>13</v>
      </c>
      <c r="J243" s="99">
        <v>2</v>
      </c>
      <c r="K243" s="110">
        <v>31</v>
      </c>
      <c r="L243" s="94">
        <v>26</v>
      </c>
      <c r="M243" s="94">
        <v>1</v>
      </c>
      <c r="N243" s="94">
        <v>1</v>
      </c>
      <c r="O243" s="94">
        <v>0</v>
      </c>
      <c r="P243" s="94">
        <v>1</v>
      </c>
      <c r="Q243" s="94">
        <v>0</v>
      </c>
      <c r="R243" s="94">
        <v>0</v>
      </c>
      <c r="S243" s="94">
        <v>0</v>
      </c>
      <c r="T243" s="94">
        <v>0</v>
      </c>
      <c r="U243" s="94">
        <v>0</v>
      </c>
      <c r="V243" s="94">
        <v>0</v>
      </c>
      <c r="W243" s="94">
        <v>2</v>
      </c>
      <c r="X243" s="94">
        <v>17</v>
      </c>
      <c r="Y243" s="94">
        <v>0</v>
      </c>
      <c r="Z243" s="94">
        <v>41250654</v>
      </c>
    </row>
    <row r="244" spans="4:26">
      <c r="D244" s="97" t="s">
        <v>500</v>
      </c>
      <c r="E244" s="95" t="s">
        <v>297</v>
      </c>
      <c r="F244" s="97" t="s">
        <v>500</v>
      </c>
      <c r="G244" s="95" t="s">
        <v>3836</v>
      </c>
      <c r="H244" s="94" t="s">
        <v>661</v>
      </c>
      <c r="I244" s="99">
        <v>13</v>
      </c>
      <c r="J244" s="99">
        <v>2</v>
      </c>
      <c r="K244" s="110">
        <v>6</v>
      </c>
      <c r="L244" s="94">
        <v>6</v>
      </c>
      <c r="M244" s="94">
        <v>0</v>
      </c>
      <c r="N244" s="94">
        <v>0</v>
      </c>
      <c r="O244" s="94">
        <v>0</v>
      </c>
      <c r="P244" s="94">
        <v>0</v>
      </c>
      <c r="Q244" s="94">
        <v>0</v>
      </c>
      <c r="R244" s="94">
        <v>0</v>
      </c>
      <c r="S244" s="94">
        <v>0</v>
      </c>
      <c r="T244" s="94">
        <v>0</v>
      </c>
      <c r="U244" s="94">
        <v>0</v>
      </c>
      <c r="V244" s="94">
        <v>0</v>
      </c>
      <c r="W244" s="94">
        <v>0</v>
      </c>
      <c r="X244" s="94">
        <v>4</v>
      </c>
      <c r="Y244" s="94">
        <v>0</v>
      </c>
      <c r="Z244" s="94">
        <v>34253422</v>
      </c>
    </row>
    <row r="245" spans="4:26">
      <c r="E245" s="95" t="s">
        <v>290</v>
      </c>
      <c r="F245" s="97" t="s">
        <v>500</v>
      </c>
      <c r="G245" s="95" t="s">
        <v>3837</v>
      </c>
      <c r="H245" s="104" t="s">
        <v>911</v>
      </c>
      <c r="I245" s="99">
        <v>13</v>
      </c>
      <c r="J245" s="99">
        <v>2</v>
      </c>
      <c r="K245" s="110">
        <v>2</v>
      </c>
      <c r="L245" s="94">
        <v>2</v>
      </c>
      <c r="M245" s="94">
        <v>0</v>
      </c>
      <c r="N245" s="94">
        <v>0</v>
      </c>
      <c r="O245" s="94">
        <v>0</v>
      </c>
      <c r="P245" s="94">
        <v>0</v>
      </c>
      <c r="Q245" s="94">
        <v>0</v>
      </c>
      <c r="R245" s="94">
        <v>0</v>
      </c>
      <c r="S245" s="94">
        <v>0</v>
      </c>
      <c r="T245" s="94">
        <v>0</v>
      </c>
      <c r="U245" s="94">
        <v>0</v>
      </c>
      <c r="V245" s="94">
        <v>0</v>
      </c>
      <c r="W245" s="94">
        <v>0</v>
      </c>
      <c r="X245" s="94">
        <v>1</v>
      </c>
      <c r="Y245" s="94">
        <v>0</v>
      </c>
      <c r="Z245" s="94">
        <v>22772192</v>
      </c>
    </row>
    <row r="246" spans="4:26">
      <c r="D246" s="98" t="s">
        <v>511</v>
      </c>
      <c r="E246" s="95" t="s">
        <v>295</v>
      </c>
      <c r="F246" s="97" t="s">
        <v>500</v>
      </c>
      <c r="G246" s="95" t="s">
        <v>3838</v>
      </c>
      <c r="H246" s="94" t="s">
        <v>659</v>
      </c>
      <c r="I246" s="99">
        <v>13</v>
      </c>
      <c r="J246" s="99">
        <v>2</v>
      </c>
      <c r="K246" s="110">
        <v>1</v>
      </c>
      <c r="L246" s="94">
        <v>1</v>
      </c>
      <c r="M246" s="94">
        <v>0</v>
      </c>
      <c r="N246" s="94">
        <v>0</v>
      </c>
      <c r="O246" s="94">
        <v>0</v>
      </c>
      <c r="P246" s="94">
        <v>0</v>
      </c>
      <c r="Q246" s="94">
        <v>0</v>
      </c>
      <c r="R246" s="94">
        <v>0</v>
      </c>
      <c r="S246" s="94">
        <v>0</v>
      </c>
      <c r="T246" s="94">
        <v>0</v>
      </c>
      <c r="U246" s="94">
        <v>0</v>
      </c>
      <c r="V246" s="94">
        <v>0</v>
      </c>
      <c r="W246" s="94">
        <v>0</v>
      </c>
      <c r="X246" s="94">
        <v>1</v>
      </c>
      <c r="Y246" s="94">
        <v>0</v>
      </c>
      <c r="Z246" s="94">
        <v>22784261</v>
      </c>
    </row>
    <row r="247" spans="4:26">
      <c r="D247" s="98" t="s">
        <v>511</v>
      </c>
      <c r="E247" s="95" t="s">
        <v>287</v>
      </c>
      <c r="F247" s="97" t="s">
        <v>500</v>
      </c>
      <c r="G247" s="95" t="s">
        <v>3839</v>
      </c>
      <c r="H247" s="104" t="s">
        <v>704</v>
      </c>
      <c r="I247" s="99">
        <v>13</v>
      </c>
      <c r="J247" s="99">
        <v>2</v>
      </c>
      <c r="K247" s="110">
        <v>3</v>
      </c>
      <c r="L247" s="94">
        <v>3</v>
      </c>
      <c r="M247" s="94">
        <v>0</v>
      </c>
      <c r="N247" s="94">
        <v>0</v>
      </c>
      <c r="O247" s="94">
        <v>0</v>
      </c>
      <c r="P247" s="94">
        <v>0</v>
      </c>
      <c r="Q247" s="94">
        <v>0</v>
      </c>
      <c r="R247" s="94">
        <v>0</v>
      </c>
      <c r="S247" s="94">
        <v>0</v>
      </c>
      <c r="T247" s="94">
        <v>0</v>
      </c>
      <c r="U247" s="94">
        <v>0</v>
      </c>
      <c r="V247" s="94">
        <v>0</v>
      </c>
      <c r="W247" s="94">
        <v>0</v>
      </c>
      <c r="X247" s="94">
        <v>2</v>
      </c>
      <c r="Y247" s="94">
        <v>0</v>
      </c>
      <c r="Z247" s="94">
        <v>34263640</v>
      </c>
    </row>
    <row r="248" spans="4:26">
      <c r="D248" s="98" t="s">
        <v>511</v>
      </c>
      <c r="E248" s="95" t="s">
        <v>294</v>
      </c>
      <c r="F248" s="97" t="s">
        <v>500</v>
      </c>
      <c r="G248" s="95" t="s">
        <v>3840</v>
      </c>
      <c r="H248" s="94" t="s">
        <v>658</v>
      </c>
      <c r="I248" s="99">
        <v>13</v>
      </c>
      <c r="J248" s="99">
        <v>2</v>
      </c>
      <c r="K248" s="110">
        <v>2</v>
      </c>
      <c r="L248" s="94">
        <v>2</v>
      </c>
      <c r="M248" s="94">
        <v>0</v>
      </c>
      <c r="N248" s="94">
        <v>0</v>
      </c>
      <c r="O248" s="94">
        <v>0</v>
      </c>
      <c r="P248" s="94">
        <v>0</v>
      </c>
      <c r="Q248" s="94">
        <v>0</v>
      </c>
      <c r="R248" s="94">
        <v>0</v>
      </c>
      <c r="S248" s="94">
        <v>0</v>
      </c>
      <c r="T248" s="94">
        <v>0</v>
      </c>
      <c r="U248" s="94">
        <v>0</v>
      </c>
      <c r="V248" s="94">
        <v>0</v>
      </c>
      <c r="W248" s="94">
        <v>0</v>
      </c>
      <c r="X248" s="94">
        <v>1</v>
      </c>
      <c r="Y248" s="94">
        <v>0</v>
      </c>
      <c r="Z248" s="94">
        <v>47872730</v>
      </c>
    </row>
    <row r="249" spans="4:26">
      <c r="D249" s="98" t="s">
        <v>511</v>
      </c>
      <c r="E249" s="95" t="s">
        <v>293</v>
      </c>
      <c r="F249" s="97" t="s">
        <v>500</v>
      </c>
      <c r="G249" s="95" t="s">
        <v>3841</v>
      </c>
      <c r="H249" s="104" t="s">
        <v>657</v>
      </c>
      <c r="I249" s="99">
        <v>13</v>
      </c>
      <c r="J249" s="99">
        <v>2</v>
      </c>
      <c r="K249" s="110">
        <v>4</v>
      </c>
      <c r="L249" s="94">
        <v>3</v>
      </c>
      <c r="M249" s="94">
        <v>0</v>
      </c>
      <c r="N249" s="94">
        <v>1</v>
      </c>
      <c r="O249" s="94">
        <v>0</v>
      </c>
      <c r="P249" s="94">
        <v>0</v>
      </c>
      <c r="Q249" s="94">
        <v>0</v>
      </c>
      <c r="R249" s="94">
        <v>0</v>
      </c>
      <c r="S249" s="94">
        <v>0</v>
      </c>
      <c r="T249" s="94">
        <v>0</v>
      </c>
      <c r="U249" s="94">
        <v>0</v>
      </c>
      <c r="V249" s="94">
        <v>0</v>
      </c>
      <c r="W249" s="94">
        <v>0</v>
      </c>
      <c r="X249" s="94">
        <v>2</v>
      </c>
      <c r="Y249" s="94">
        <v>0</v>
      </c>
      <c r="Z249" s="94">
        <v>34243889</v>
      </c>
    </row>
    <row r="250" spans="4:26">
      <c r="E250" s="95" t="s">
        <v>296</v>
      </c>
      <c r="F250" s="97" t="s">
        <v>500</v>
      </c>
      <c r="G250" s="95" t="s">
        <v>3842</v>
      </c>
      <c r="H250" s="94" t="s">
        <v>660</v>
      </c>
      <c r="I250" s="99">
        <v>13</v>
      </c>
      <c r="J250" s="99">
        <v>2</v>
      </c>
      <c r="K250" s="110">
        <v>5</v>
      </c>
      <c r="L250" s="94">
        <v>5</v>
      </c>
      <c r="M250" s="94">
        <v>0</v>
      </c>
      <c r="N250" s="94">
        <v>0</v>
      </c>
      <c r="O250" s="94">
        <v>0</v>
      </c>
      <c r="P250" s="94">
        <v>0</v>
      </c>
      <c r="Q250" s="94">
        <v>0</v>
      </c>
      <c r="R250" s="94">
        <v>0</v>
      </c>
      <c r="S250" s="94">
        <v>0</v>
      </c>
      <c r="T250" s="94">
        <v>0</v>
      </c>
      <c r="U250" s="94">
        <v>0</v>
      </c>
      <c r="V250" s="94">
        <v>0</v>
      </c>
      <c r="W250" s="94">
        <v>0</v>
      </c>
      <c r="X250" s="94">
        <v>3</v>
      </c>
      <c r="Y250" s="94">
        <v>0</v>
      </c>
      <c r="Z250" s="94">
        <v>34262556</v>
      </c>
    </row>
    <row r="251" spans="4:26">
      <c r="E251" s="95" t="s">
        <v>923</v>
      </c>
      <c r="F251" s="97" t="s">
        <v>500</v>
      </c>
      <c r="G251" s="95" t="s">
        <v>3843</v>
      </c>
      <c r="H251" s="94" t="s">
        <v>924</v>
      </c>
      <c r="I251" s="99">
        <v>13</v>
      </c>
      <c r="J251" s="99">
        <v>2</v>
      </c>
      <c r="K251" s="110">
        <v>2</v>
      </c>
      <c r="L251" s="94">
        <v>2</v>
      </c>
      <c r="M251" s="94">
        <v>0</v>
      </c>
      <c r="N251" s="94">
        <v>0</v>
      </c>
      <c r="O251" s="94">
        <v>0</v>
      </c>
      <c r="P251" s="94">
        <v>0</v>
      </c>
      <c r="Q251" s="94">
        <v>0</v>
      </c>
      <c r="R251" s="94">
        <v>0</v>
      </c>
      <c r="S251" s="94">
        <v>0</v>
      </c>
      <c r="T251" s="94">
        <v>0</v>
      </c>
      <c r="U251" s="94">
        <v>0</v>
      </c>
      <c r="V251" s="94">
        <v>0</v>
      </c>
      <c r="W251" s="94">
        <v>0</v>
      </c>
      <c r="X251" s="94">
        <v>1</v>
      </c>
      <c r="Y251" s="94">
        <v>0</v>
      </c>
      <c r="Z251" s="94">
        <v>22766197</v>
      </c>
    </row>
    <row r="252" spans="4:26">
      <c r="D252" s="98" t="s">
        <v>511</v>
      </c>
      <c r="E252" s="95" t="s">
        <v>288</v>
      </c>
      <c r="F252" s="97" t="s">
        <v>500</v>
      </c>
      <c r="G252" s="95" t="s">
        <v>3844</v>
      </c>
      <c r="H252" s="94" t="s">
        <v>909</v>
      </c>
      <c r="I252" s="99">
        <v>5</v>
      </c>
      <c r="J252" s="99">
        <v>1</v>
      </c>
      <c r="K252" s="110">
        <v>11</v>
      </c>
      <c r="L252" s="94">
        <v>10</v>
      </c>
      <c r="M252" s="94">
        <v>0</v>
      </c>
      <c r="N252" s="94">
        <v>0</v>
      </c>
      <c r="O252" s="94">
        <v>0</v>
      </c>
      <c r="P252" s="94">
        <v>1</v>
      </c>
      <c r="Q252" s="94">
        <v>0</v>
      </c>
      <c r="R252" s="94">
        <v>0</v>
      </c>
      <c r="S252" s="94">
        <v>0</v>
      </c>
      <c r="T252" s="94">
        <v>0</v>
      </c>
      <c r="U252" s="94">
        <v>0</v>
      </c>
      <c r="V252" s="94">
        <v>0</v>
      </c>
      <c r="W252" s="94">
        <v>0</v>
      </c>
      <c r="X252" s="94">
        <v>6</v>
      </c>
      <c r="Y252" s="94">
        <v>0</v>
      </c>
      <c r="Z252" s="94">
        <v>52030832</v>
      </c>
    </row>
    <row r="253" spans="4:26">
      <c r="D253" s="98" t="s">
        <v>511</v>
      </c>
      <c r="E253" s="95" t="s">
        <v>291</v>
      </c>
      <c r="F253" s="97" t="s">
        <v>500</v>
      </c>
      <c r="G253" s="95" t="s">
        <v>3845</v>
      </c>
      <c r="H253" s="94" t="s">
        <v>684</v>
      </c>
      <c r="I253" s="99">
        <v>5</v>
      </c>
      <c r="J253" s="99">
        <v>1</v>
      </c>
      <c r="K253" s="110">
        <v>12</v>
      </c>
      <c r="L253" s="94">
        <v>11</v>
      </c>
      <c r="M253" s="94">
        <v>0</v>
      </c>
      <c r="N253" s="94">
        <v>1</v>
      </c>
      <c r="O253" s="94">
        <v>0</v>
      </c>
      <c r="P253" s="94">
        <v>0</v>
      </c>
      <c r="Q253" s="94">
        <v>0</v>
      </c>
      <c r="R253" s="94">
        <v>0</v>
      </c>
      <c r="S253" s="94">
        <v>0</v>
      </c>
      <c r="T253" s="94">
        <v>0</v>
      </c>
      <c r="U253" s="94">
        <v>0</v>
      </c>
      <c r="V253" s="94">
        <v>0</v>
      </c>
      <c r="W253" s="94">
        <v>0</v>
      </c>
      <c r="X253" s="94">
        <v>7</v>
      </c>
      <c r="Y253" s="94">
        <v>0</v>
      </c>
      <c r="Z253" s="94">
        <v>22771821</v>
      </c>
    </row>
    <row r="254" spans="4:26">
      <c r="D254" s="98" t="s">
        <v>511</v>
      </c>
      <c r="E254" s="95" t="s">
        <v>289</v>
      </c>
      <c r="F254" s="97" t="s">
        <v>500</v>
      </c>
      <c r="G254" s="95" t="s">
        <v>3846</v>
      </c>
      <c r="H254" s="94" t="s">
        <v>656</v>
      </c>
      <c r="I254" s="99">
        <v>5</v>
      </c>
      <c r="J254" s="99">
        <v>1</v>
      </c>
      <c r="K254" s="110">
        <v>17</v>
      </c>
      <c r="L254" s="94">
        <v>14</v>
      </c>
      <c r="M254" s="94">
        <v>0</v>
      </c>
      <c r="N254" s="94">
        <v>1</v>
      </c>
      <c r="O254" s="94">
        <v>0</v>
      </c>
      <c r="P254" s="94">
        <v>1</v>
      </c>
      <c r="Q254" s="94">
        <v>0</v>
      </c>
      <c r="R254" s="94">
        <v>1</v>
      </c>
      <c r="S254" s="94">
        <v>0</v>
      </c>
      <c r="T254" s="94">
        <v>0</v>
      </c>
      <c r="U254" s="94">
        <v>0</v>
      </c>
      <c r="V254" s="94">
        <v>0</v>
      </c>
      <c r="W254" s="94">
        <v>0</v>
      </c>
      <c r="X254" s="94">
        <v>9</v>
      </c>
      <c r="Y254" s="94">
        <v>0</v>
      </c>
      <c r="Z254" s="94">
        <v>22766211</v>
      </c>
    </row>
    <row r="255" spans="4:26">
      <c r="D255" s="125" t="s">
        <v>512</v>
      </c>
      <c r="E255" s="124" t="s">
        <v>292</v>
      </c>
      <c r="F255" s="126" t="s">
        <v>500</v>
      </c>
      <c r="G255" s="124" t="s">
        <v>3847</v>
      </c>
      <c r="H255" s="127" t="s">
        <v>910</v>
      </c>
      <c r="I255" s="128">
        <v>5</v>
      </c>
      <c r="J255" s="128">
        <v>1</v>
      </c>
      <c r="K255" s="129">
        <v>13</v>
      </c>
      <c r="L255" s="94">
        <v>10</v>
      </c>
      <c r="M255" s="94">
        <v>0</v>
      </c>
      <c r="N255" s="94">
        <v>1</v>
      </c>
      <c r="O255" s="94">
        <v>0</v>
      </c>
      <c r="P255" s="94">
        <v>1</v>
      </c>
      <c r="Q255" s="94">
        <v>0</v>
      </c>
      <c r="R255" s="94">
        <v>1</v>
      </c>
      <c r="S255" s="94">
        <v>0</v>
      </c>
      <c r="T255" s="94">
        <v>0</v>
      </c>
      <c r="U255" s="94">
        <v>0</v>
      </c>
      <c r="V255" s="94">
        <v>0</v>
      </c>
      <c r="W255" s="94">
        <v>0</v>
      </c>
      <c r="X255" s="94">
        <v>9</v>
      </c>
      <c r="Y255" s="94">
        <v>0</v>
      </c>
      <c r="Z255" s="94">
        <v>34262881</v>
      </c>
    </row>
    <row r="256" spans="4:26">
      <c r="D256" s="123" t="s">
        <v>502</v>
      </c>
      <c r="E256" s="95" t="s">
        <v>303</v>
      </c>
      <c r="F256" s="97" t="s">
        <v>502</v>
      </c>
      <c r="G256" s="95" t="s">
        <v>3848</v>
      </c>
      <c r="H256" s="94" t="s">
        <v>662</v>
      </c>
      <c r="I256" s="99">
        <v>13</v>
      </c>
      <c r="J256" s="99">
        <v>2</v>
      </c>
      <c r="K256" s="110">
        <v>1</v>
      </c>
      <c r="L256" s="94">
        <v>1</v>
      </c>
      <c r="M256" s="94">
        <v>0</v>
      </c>
      <c r="N256" s="94">
        <v>0</v>
      </c>
      <c r="O256" s="94">
        <v>0</v>
      </c>
      <c r="P256" s="94">
        <v>0</v>
      </c>
      <c r="Q256" s="94">
        <v>0</v>
      </c>
      <c r="R256" s="94">
        <v>0</v>
      </c>
      <c r="S256" s="94">
        <v>0</v>
      </c>
      <c r="T256" s="94">
        <v>0</v>
      </c>
      <c r="U256" s="94">
        <v>0</v>
      </c>
      <c r="V256" s="94">
        <v>0</v>
      </c>
      <c r="W256" s="94">
        <v>0</v>
      </c>
      <c r="X256" s="94">
        <v>1</v>
      </c>
      <c r="Y256" s="94">
        <v>0</v>
      </c>
      <c r="Z256" s="94">
        <v>52033836</v>
      </c>
    </row>
    <row r="257" spans="4:29">
      <c r="D257" s="98" t="s">
        <v>511</v>
      </c>
      <c r="E257" s="95" t="s">
        <v>304</v>
      </c>
      <c r="F257" s="97" t="s">
        <v>502</v>
      </c>
      <c r="G257" s="95" t="s">
        <v>3849</v>
      </c>
      <c r="H257" s="94" t="s">
        <v>663</v>
      </c>
      <c r="I257" s="99">
        <v>13</v>
      </c>
      <c r="J257" s="99">
        <v>2</v>
      </c>
      <c r="K257" s="110">
        <v>2</v>
      </c>
      <c r="L257" s="130">
        <v>2</v>
      </c>
      <c r="M257" s="130">
        <v>0</v>
      </c>
      <c r="N257" s="94">
        <v>0</v>
      </c>
      <c r="O257" s="94">
        <v>0</v>
      </c>
      <c r="P257" s="94">
        <v>0</v>
      </c>
      <c r="Q257" s="94">
        <v>0</v>
      </c>
      <c r="R257" s="94">
        <v>0</v>
      </c>
      <c r="S257" s="94">
        <v>0</v>
      </c>
      <c r="T257" s="94">
        <v>0</v>
      </c>
      <c r="U257" s="94">
        <v>0</v>
      </c>
      <c r="V257" s="94">
        <v>0</v>
      </c>
      <c r="W257" s="94">
        <v>0</v>
      </c>
      <c r="X257" s="94">
        <v>1</v>
      </c>
      <c r="Y257" s="94">
        <v>0</v>
      </c>
      <c r="Z257" s="94">
        <v>52037225</v>
      </c>
    </row>
    <row r="258" spans="4:29">
      <c r="D258" s="98" t="s">
        <v>511</v>
      </c>
      <c r="E258" s="95" t="s">
        <v>727</v>
      </c>
      <c r="F258" s="97" t="s">
        <v>502</v>
      </c>
      <c r="G258" s="95" t="s">
        <v>3850</v>
      </c>
      <c r="H258" s="94" t="s">
        <v>726</v>
      </c>
      <c r="I258" s="99">
        <v>13</v>
      </c>
      <c r="J258" s="99">
        <v>2</v>
      </c>
      <c r="K258" s="110">
        <v>2</v>
      </c>
      <c r="L258" s="94">
        <v>2</v>
      </c>
      <c r="M258" s="94">
        <v>0</v>
      </c>
      <c r="N258" s="94">
        <v>0</v>
      </c>
      <c r="O258" s="94">
        <v>0</v>
      </c>
      <c r="P258" s="94">
        <v>0</v>
      </c>
      <c r="Q258" s="94">
        <v>0</v>
      </c>
      <c r="R258" s="94">
        <v>0</v>
      </c>
      <c r="S258" s="94">
        <v>0</v>
      </c>
      <c r="T258" s="94">
        <v>0</v>
      </c>
      <c r="U258" s="94">
        <v>0</v>
      </c>
      <c r="V258" s="94">
        <v>0</v>
      </c>
      <c r="W258" s="94">
        <v>0</v>
      </c>
      <c r="X258" s="94">
        <v>0</v>
      </c>
      <c r="Y258" s="94">
        <v>2</v>
      </c>
      <c r="Z258" s="94">
        <v>52033821190001</v>
      </c>
    </row>
    <row r="259" spans="4:29">
      <c r="D259" s="98" t="s">
        <v>511</v>
      </c>
      <c r="E259" s="95" t="s">
        <v>307</v>
      </c>
      <c r="F259" s="97" t="s">
        <v>502</v>
      </c>
      <c r="G259" s="95" t="s">
        <v>3851</v>
      </c>
      <c r="H259" s="94" t="s">
        <v>930</v>
      </c>
      <c r="I259" s="99">
        <v>13</v>
      </c>
      <c r="J259" s="99">
        <v>2</v>
      </c>
      <c r="K259" s="110">
        <v>1</v>
      </c>
      <c r="L259" s="94">
        <v>1</v>
      </c>
      <c r="M259" s="94">
        <v>0</v>
      </c>
      <c r="N259" s="94">
        <v>0</v>
      </c>
      <c r="O259" s="94">
        <v>0</v>
      </c>
      <c r="P259" s="94">
        <v>0</v>
      </c>
      <c r="Q259" s="94">
        <v>0</v>
      </c>
      <c r="R259" s="94">
        <v>0</v>
      </c>
      <c r="S259" s="94">
        <v>0</v>
      </c>
      <c r="T259" s="94">
        <v>0</v>
      </c>
      <c r="U259" s="94">
        <v>0</v>
      </c>
      <c r="V259" s="94">
        <v>0</v>
      </c>
      <c r="W259" s="94">
        <v>0</v>
      </c>
      <c r="X259" s="94">
        <v>1</v>
      </c>
      <c r="Y259" s="94">
        <v>0</v>
      </c>
      <c r="Z259" s="94">
        <v>52037277</v>
      </c>
    </row>
    <row r="260" spans="4:29">
      <c r="D260" s="98" t="s">
        <v>511</v>
      </c>
      <c r="E260" s="95" t="s">
        <v>301</v>
      </c>
      <c r="F260" s="97" t="s">
        <v>502</v>
      </c>
      <c r="G260" s="95" t="s">
        <v>3852</v>
      </c>
      <c r="H260" s="94" t="s">
        <v>926</v>
      </c>
      <c r="I260" s="99">
        <v>5</v>
      </c>
      <c r="J260" s="99">
        <v>1</v>
      </c>
      <c r="K260" s="110">
        <v>6</v>
      </c>
      <c r="L260" s="94">
        <v>4</v>
      </c>
      <c r="M260" s="94">
        <v>1</v>
      </c>
      <c r="N260" s="94">
        <v>1</v>
      </c>
      <c r="O260" s="94">
        <v>0</v>
      </c>
      <c r="P260" s="94">
        <v>0</v>
      </c>
      <c r="Q260" s="94">
        <v>0</v>
      </c>
      <c r="R260" s="94">
        <v>0</v>
      </c>
      <c r="S260" s="94">
        <v>0</v>
      </c>
      <c r="T260" s="94">
        <v>0</v>
      </c>
      <c r="U260" s="94">
        <v>0</v>
      </c>
      <c r="V260" s="94">
        <v>0</v>
      </c>
      <c r="W260" s="94">
        <v>0</v>
      </c>
      <c r="X260" s="94">
        <v>4</v>
      </c>
      <c r="Y260" s="94">
        <v>0</v>
      </c>
      <c r="Z260" s="94">
        <v>53992071</v>
      </c>
    </row>
    <row r="261" spans="4:29">
      <c r="D261" s="98" t="s">
        <v>511</v>
      </c>
      <c r="E261" s="95" t="s">
        <v>298</v>
      </c>
      <c r="F261" s="97" t="s">
        <v>502</v>
      </c>
      <c r="G261" s="95" t="s">
        <v>3853</v>
      </c>
      <c r="H261" s="94" t="s">
        <v>706</v>
      </c>
      <c r="I261" s="99">
        <v>5</v>
      </c>
      <c r="J261" s="99">
        <v>1</v>
      </c>
      <c r="K261" s="110">
        <v>14</v>
      </c>
      <c r="L261" s="94">
        <v>10</v>
      </c>
      <c r="M261" s="94">
        <v>1</v>
      </c>
      <c r="N261" s="94">
        <v>1</v>
      </c>
      <c r="O261" s="94">
        <v>1</v>
      </c>
      <c r="P261" s="94">
        <v>1</v>
      </c>
      <c r="Q261" s="94">
        <v>0</v>
      </c>
      <c r="R261" s="94">
        <v>0</v>
      </c>
      <c r="S261" s="94">
        <v>0</v>
      </c>
      <c r="T261" s="94">
        <v>0</v>
      </c>
      <c r="U261" s="94">
        <v>0</v>
      </c>
      <c r="V261" s="94">
        <v>0</v>
      </c>
      <c r="W261" s="94">
        <v>0</v>
      </c>
      <c r="X261" s="94">
        <v>7</v>
      </c>
      <c r="Y261" s="94">
        <v>0</v>
      </c>
      <c r="Z261" s="94">
        <v>53992088</v>
      </c>
    </row>
    <row r="262" spans="4:29">
      <c r="D262" s="98" t="s">
        <v>511</v>
      </c>
      <c r="E262" s="95" t="s">
        <v>300</v>
      </c>
      <c r="F262" s="97" t="s">
        <v>502</v>
      </c>
      <c r="G262" s="95" t="s">
        <v>3854</v>
      </c>
      <c r="H262" s="94" t="s">
        <v>927</v>
      </c>
      <c r="I262" s="99">
        <v>5</v>
      </c>
      <c r="J262" s="99">
        <v>1</v>
      </c>
      <c r="K262" s="110">
        <v>21</v>
      </c>
      <c r="L262" s="94">
        <v>15</v>
      </c>
      <c r="M262" s="94">
        <v>1</v>
      </c>
      <c r="N262" s="94">
        <v>2</v>
      </c>
      <c r="O262" s="94">
        <v>1</v>
      </c>
      <c r="P262" s="94">
        <v>1</v>
      </c>
      <c r="Q262" s="94">
        <v>0</v>
      </c>
      <c r="R262" s="94">
        <v>1</v>
      </c>
      <c r="S262" s="94">
        <v>0</v>
      </c>
      <c r="T262" s="94">
        <v>0</v>
      </c>
      <c r="U262" s="94">
        <v>0</v>
      </c>
      <c r="V262" s="94">
        <v>0</v>
      </c>
      <c r="W262" s="94">
        <v>0</v>
      </c>
      <c r="X262" s="94">
        <v>12</v>
      </c>
      <c r="Y262" s="94">
        <v>0</v>
      </c>
      <c r="Z262" s="94">
        <v>52037343</v>
      </c>
    </row>
    <row r="263" spans="4:29">
      <c r="D263" s="98" t="s">
        <v>511</v>
      </c>
      <c r="E263" s="95" t="s">
        <v>299</v>
      </c>
      <c r="F263" s="97" t="s">
        <v>502</v>
      </c>
      <c r="G263" s="95" t="s">
        <v>3855</v>
      </c>
      <c r="H263" s="94" t="s">
        <v>928</v>
      </c>
      <c r="I263" s="99">
        <v>5</v>
      </c>
      <c r="J263" s="99">
        <v>1</v>
      </c>
      <c r="K263" s="110">
        <v>10</v>
      </c>
      <c r="L263" s="94">
        <v>8</v>
      </c>
      <c r="M263" s="94">
        <v>1</v>
      </c>
      <c r="N263" s="130">
        <v>0</v>
      </c>
      <c r="O263" s="130">
        <v>1</v>
      </c>
      <c r="P263" s="130">
        <v>0</v>
      </c>
      <c r="Q263" s="130">
        <v>0</v>
      </c>
      <c r="R263" s="130">
        <v>0</v>
      </c>
      <c r="S263" s="130">
        <v>0</v>
      </c>
      <c r="T263" s="130">
        <v>0</v>
      </c>
      <c r="U263" s="130">
        <v>0</v>
      </c>
      <c r="V263" s="130">
        <v>0</v>
      </c>
      <c r="W263" s="130">
        <v>0</v>
      </c>
      <c r="X263" s="130">
        <v>5</v>
      </c>
      <c r="Y263" s="130">
        <v>0</v>
      </c>
      <c r="Z263" s="130">
        <v>52037337</v>
      </c>
      <c r="AA263" s="130"/>
    </row>
    <row r="264" spans="4:29">
      <c r="D264" s="98" t="s">
        <v>511</v>
      </c>
      <c r="E264" s="95" t="s">
        <v>302</v>
      </c>
      <c r="F264" s="97" t="s">
        <v>502</v>
      </c>
      <c r="G264" s="95" t="s">
        <v>3856</v>
      </c>
      <c r="H264" s="94" t="s">
        <v>707</v>
      </c>
      <c r="I264" s="99">
        <v>5</v>
      </c>
      <c r="J264" s="99">
        <v>1</v>
      </c>
      <c r="K264" s="110">
        <v>8</v>
      </c>
      <c r="L264" s="94">
        <v>6</v>
      </c>
      <c r="M264" s="94">
        <v>1</v>
      </c>
      <c r="N264" s="94">
        <v>1</v>
      </c>
      <c r="O264" s="94">
        <v>0</v>
      </c>
      <c r="P264" s="94">
        <v>0</v>
      </c>
      <c r="Q264" s="94">
        <v>0</v>
      </c>
      <c r="R264" s="94">
        <v>0</v>
      </c>
      <c r="S264" s="94">
        <v>0</v>
      </c>
      <c r="T264" s="94">
        <v>0</v>
      </c>
      <c r="U264" s="94">
        <v>0</v>
      </c>
      <c r="V264" s="94">
        <v>0</v>
      </c>
      <c r="W264" s="94">
        <v>0</v>
      </c>
      <c r="X264" s="94">
        <v>0</v>
      </c>
      <c r="Y264" s="94">
        <v>0</v>
      </c>
      <c r="Z264" s="94">
        <v>47869314</v>
      </c>
    </row>
    <row r="265" spans="4:29">
      <c r="D265" s="98" t="s">
        <v>511</v>
      </c>
      <c r="E265" s="95" t="s">
        <v>305</v>
      </c>
      <c r="F265" s="97" t="s">
        <v>502</v>
      </c>
      <c r="G265" s="95" t="s">
        <v>3857</v>
      </c>
      <c r="H265" s="94" t="s">
        <v>686</v>
      </c>
      <c r="I265" s="99">
        <v>5</v>
      </c>
      <c r="J265" s="99">
        <v>2</v>
      </c>
      <c r="K265" s="110">
        <v>2</v>
      </c>
      <c r="L265" s="94">
        <v>2</v>
      </c>
      <c r="M265" s="94">
        <v>0</v>
      </c>
      <c r="N265" s="94">
        <v>0</v>
      </c>
      <c r="O265" s="94">
        <v>0</v>
      </c>
      <c r="P265" s="94">
        <v>0</v>
      </c>
      <c r="Q265" s="94">
        <v>0</v>
      </c>
      <c r="R265" s="94">
        <v>0</v>
      </c>
      <c r="S265" s="94">
        <v>0</v>
      </c>
      <c r="T265" s="94">
        <v>0</v>
      </c>
      <c r="U265" s="94">
        <v>0</v>
      </c>
      <c r="V265" s="94">
        <v>0</v>
      </c>
      <c r="W265" s="94">
        <v>0</v>
      </c>
      <c r="X265" s="94">
        <v>0</v>
      </c>
      <c r="Y265" s="94">
        <v>0</v>
      </c>
      <c r="Z265" s="94">
        <v>66762579</v>
      </c>
      <c r="AB265" s="130"/>
    </row>
    <row r="266" spans="4:29">
      <c r="D266" s="98" t="s">
        <v>512</v>
      </c>
      <c r="E266" s="95" t="s">
        <v>306</v>
      </c>
      <c r="F266" s="97" t="s">
        <v>502</v>
      </c>
      <c r="G266" s="95" t="s">
        <v>3858</v>
      </c>
      <c r="H266" s="94" t="s">
        <v>929</v>
      </c>
      <c r="I266" s="99">
        <v>5</v>
      </c>
      <c r="J266" s="99">
        <v>2</v>
      </c>
      <c r="K266" s="110">
        <v>3</v>
      </c>
      <c r="L266" s="94">
        <v>3</v>
      </c>
      <c r="M266" s="94">
        <v>0</v>
      </c>
      <c r="N266" s="94">
        <v>0</v>
      </c>
      <c r="O266" s="94">
        <v>0</v>
      </c>
      <c r="P266" s="94">
        <v>0</v>
      </c>
      <c r="Q266" s="94">
        <v>0</v>
      </c>
      <c r="R266" s="94">
        <v>0</v>
      </c>
      <c r="S266" s="94">
        <v>0</v>
      </c>
      <c r="T266" s="94">
        <v>0</v>
      </c>
      <c r="U266" s="94">
        <v>0</v>
      </c>
      <c r="V266" s="94">
        <v>0</v>
      </c>
      <c r="W266" s="94">
        <v>0</v>
      </c>
      <c r="X266" s="94">
        <v>0</v>
      </c>
      <c r="Y266" s="94">
        <v>0</v>
      </c>
      <c r="Z266" s="94">
        <v>53996301</v>
      </c>
    </row>
    <row r="267" spans="4:29">
      <c r="D267" s="97" t="s">
        <v>504</v>
      </c>
      <c r="E267" s="95" t="s">
        <v>310</v>
      </c>
      <c r="F267" s="97" t="s">
        <v>504</v>
      </c>
      <c r="G267" s="95" t="s">
        <v>3859</v>
      </c>
      <c r="H267" s="94" t="s">
        <v>931</v>
      </c>
      <c r="I267" s="99">
        <v>13</v>
      </c>
      <c r="J267" s="99">
        <v>2</v>
      </c>
      <c r="K267" s="110">
        <v>4</v>
      </c>
      <c r="L267" s="94">
        <v>4</v>
      </c>
      <c r="M267" s="94">
        <v>0</v>
      </c>
      <c r="N267" s="94">
        <v>0</v>
      </c>
      <c r="O267" s="94">
        <v>0</v>
      </c>
      <c r="P267" s="94">
        <v>0</v>
      </c>
      <c r="Q267" s="94">
        <v>0</v>
      </c>
      <c r="R267" s="94">
        <v>0</v>
      </c>
      <c r="S267" s="94">
        <v>0</v>
      </c>
      <c r="T267" s="94">
        <v>0</v>
      </c>
      <c r="U267" s="94">
        <v>0</v>
      </c>
      <c r="V267" s="94">
        <v>0</v>
      </c>
      <c r="W267" s="94">
        <v>0</v>
      </c>
      <c r="X267" s="94">
        <v>3</v>
      </c>
      <c r="Y267" s="94">
        <v>0</v>
      </c>
      <c r="Z267" s="94">
        <v>22748213</v>
      </c>
    </row>
    <row r="268" spans="4:29">
      <c r="D268" s="98" t="s">
        <v>511</v>
      </c>
      <c r="E268" s="95" t="s">
        <v>3860</v>
      </c>
      <c r="F268" s="97" t="s">
        <v>504</v>
      </c>
      <c r="G268" s="95" t="s">
        <v>3861</v>
      </c>
      <c r="H268" s="94" t="s">
        <v>3862</v>
      </c>
      <c r="I268" s="99">
        <v>13</v>
      </c>
      <c r="J268" s="99">
        <v>2</v>
      </c>
      <c r="K268" s="110">
        <v>4</v>
      </c>
      <c r="L268" s="94">
        <v>4</v>
      </c>
      <c r="M268" s="94">
        <v>0</v>
      </c>
      <c r="N268" s="94">
        <v>0</v>
      </c>
      <c r="O268" s="94">
        <v>0</v>
      </c>
      <c r="P268" s="94">
        <v>0</v>
      </c>
      <c r="Q268" s="94">
        <v>0</v>
      </c>
      <c r="R268" s="94">
        <v>0</v>
      </c>
      <c r="S268" s="94">
        <v>0</v>
      </c>
      <c r="T268" s="94">
        <v>0</v>
      </c>
      <c r="U268" s="94">
        <v>0</v>
      </c>
      <c r="V268" s="94">
        <v>0</v>
      </c>
      <c r="W268" s="94">
        <v>0</v>
      </c>
      <c r="X268" s="94">
        <v>2</v>
      </c>
      <c r="Y268" s="94">
        <v>0</v>
      </c>
      <c r="Z268" s="94">
        <v>10572737190001</v>
      </c>
      <c r="AC268" s="130"/>
    </row>
    <row r="269" spans="4:29">
      <c r="D269" s="98" t="s">
        <v>511</v>
      </c>
      <c r="E269" s="95" t="s">
        <v>3863</v>
      </c>
      <c r="F269" s="97" t="s">
        <v>504</v>
      </c>
      <c r="G269" s="95" t="s">
        <v>3864</v>
      </c>
      <c r="H269" s="94" t="s">
        <v>3865</v>
      </c>
      <c r="I269" s="99">
        <v>13</v>
      </c>
      <c r="J269" s="99">
        <v>2</v>
      </c>
      <c r="K269" s="110">
        <v>2</v>
      </c>
      <c r="L269" s="94">
        <v>2</v>
      </c>
      <c r="M269" s="94">
        <v>0</v>
      </c>
      <c r="N269" s="94">
        <v>0</v>
      </c>
      <c r="O269" s="94">
        <v>0</v>
      </c>
      <c r="P269" s="94">
        <v>0</v>
      </c>
      <c r="Q269" s="94">
        <v>0</v>
      </c>
      <c r="R269" s="94">
        <v>0</v>
      </c>
      <c r="S269" s="94">
        <v>0</v>
      </c>
      <c r="T269" s="94">
        <v>0</v>
      </c>
      <c r="U269" s="94">
        <v>0</v>
      </c>
      <c r="V269" s="94">
        <v>0</v>
      </c>
      <c r="W269" s="94">
        <v>0</v>
      </c>
      <c r="X269" s="94">
        <v>2</v>
      </c>
      <c r="Y269" s="94">
        <v>0</v>
      </c>
      <c r="Z269" s="94">
        <v>22751617190001</v>
      </c>
    </row>
    <row r="270" spans="4:29">
      <c r="D270" s="98" t="s">
        <v>511</v>
      </c>
      <c r="E270" s="95" t="s">
        <v>308</v>
      </c>
      <c r="F270" s="97" t="s">
        <v>504</v>
      </c>
      <c r="G270" s="95" t="s">
        <v>3866</v>
      </c>
      <c r="H270" s="94" t="s">
        <v>708</v>
      </c>
      <c r="I270" s="99">
        <v>5</v>
      </c>
      <c r="J270" s="99">
        <v>1</v>
      </c>
      <c r="K270" s="110">
        <v>34</v>
      </c>
      <c r="L270" s="94">
        <v>25</v>
      </c>
      <c r="M270" s="94">
        <v>1</v>
      </c>
      <c r="N270" s="94">
        <v>4</v>
      </c>
      <c r="O270" s="94">
        <v>1</v>
      </c>
      <c r="P270" s="94">
        <v>2</v>
      </c>
      <c r="Q270" s="94">
        <v>0</v>
      </c>
      <c r="R270" s="94">
        <v>1</v>
      </c>
      <c r="S270" s="94">
        <v>0</v>
      </c>
      <c r="T270" s="94">
        <v>0</v>
      </c>
      <c r="U270" s="94">
        <v>0</v>
      </c>
      <c r="V270" s="94">
        <v>0</v>
      </c>
      <c r="W270" s="94">
        <v>0</v>
      </c>
      <c r="X270" s="94">
        <v>0</v>
      </c>
      <c r="Y270" s="94">
        <v>0</v>
      </c>
      <c r="Z270" s="94">
        <v>34252931</v>
      </c>
    </row>
    <row r="271" spans="4:29">
      <c r="D271" s="98" t="s">
        <v>512</v>
      </c>
      <c r="E271" s="95" t="s">
        <v>309</v>
      </c>
      <c r="F271" s="97" t="s">
        <v>504</v>
      </c>
      <c r="G271" s="95" t="s">
        <v>3867</v>
      </c>
      <c r="H271" s="94" t="s">
        <v>709</v>
      </c>
      <c r="I271" s="99">
        <v>5</v>
      </c>
      <c r="J271" s="99">
        <v>1</v>
      </c>
      <c r="K271" s="110">
        <v>15</v>
      </c>
      <c r="L271" s="94">
        <v>10</v>
      </c>
      <c r="M271" s="94">
        <v>1</v>
      </c>
      <c r="N271" s="94">
        <v>2</v>
      </c>
      <c r="O271" s="94">
        <v>0</v>
      </c>
      <c r="P271" s="94">
        <v>1</v>
      </c>
      <c r="Q271" s="94">
        <v>0</v>
      </c>
      <c r="R271" s="94">
        <v>1</v>
      </c>
      <c r="S271" s="94">
        <v>0</v>
      </c>
      <c r="T271" s="94">
        <v>0</v>
      </c>
      <c r="U271" s="94">
        <v>0</v>
      </c>
      <c r="V271" s="94">
        <v>0</v>
      </c>
      <c r="W271" s="94">
        <v>0</v>
      </c>
      <c r="X271" s="94">
        <v>10</v>
      </c>
      <c r="Y271" s="94">
        <v>0</v>
      </c>
      <c r="Z271" s="94">
        <v>22762070190001</v>
      </c>
    </row>
    <row r="272" spans="4:29">
      <c r="D272" s="97" t="s">
        <v>506</v>
      </c>
      <c r="E272" s="95" t="s">
        <v>3868</v>
      </c>
      <c r="F272" s="97" t="s">
        <v>506</v>
      </c>
      <c r="G272" s="95" t="s">
        <v>3869</v>
      </c>
      <c r="H272" s="94" t="s">
        <v>935</v>
      </c>
      <c r="I272" s="99">
        <v>13</v>
      </c>
      <c r="J272" s="99">
        <v>2</v>
      </c>
      <c r="K272" s="110">
        <v>4</v>
      </c>
      <c r="L272" s="94">
        <v>4</v>
      </c>
      <c r="M272" s="94">
        <v>0</v>
      </c>
      <c r="N272" s="94">
        <v>0</v>
      </c>
      <c r="O272" s="94">
        <v>0</v>
      </c>
      <c r="P272" s="94">
        <v>0</v>
      </c>
      <c r="Q272" s="94">
        <v>0</v>
      </c>
      <c r="R272" s="94">
        <v>0</v>
      </c>
      <c r="S272" s="94">
        <v>0</v>
      </c>
      <c r="T272" s="94">
        <v>0</v>
      </c>
      <c r="U272" s="94">
        <v>0</v>
      </c>
      <c r="V272" s="94">
        <v>0</v>
      </c>
      <c r="W272" s="94">
        <v>0</v>
      </c>
      <c r="X272" s="94">
        <v>2</v>
      </c>
      <c r="Y272" s="94">
        <v>0</v>
      </c>
      <c r="Z272" s="94">
        <v>41142060</v>
      </c>
    </row>
    <row r="273" spans="4:43">
      <c r="D273" s="98" t="s">
        <v>511</v>
      </c>
      <c r="E273" s="95" t="s">
        <v>317</v>
      </c>
      <c r="F273" s="97" t="s">
        <v>506</v>
      </c>
      <c r="G273" s="95" t="s">
        <v>3870</v>
      </c>
      <c r="H273" s="94" t="s">
        <v>934</v>
      </c>
      <c r="I273" s="99">
        <v>13</v>
      </c>
      <c r="J273" s="99">
        <v>2</v>
      </c>
      <c r="K273" s="110">
        <v>1</v>
      </c>
      <c r="L273" s="94">
        <v>1</v>
      </c>
      <c r="M273" s="94">
        <v>0</v>
      </c>
      <c r="N273" s="94">
        <v>0</v>
      </c>
      <c r="O273" s="94">
        <v>0</v>
      </c>
      <c r="P273" s="94">
        <v>0</v>
      </c>
      <c r="Q273" s="94">
        <v>0</v>
      </c>
      <c r="R273" s="94">
        <v>0</v>
      </c>
      <c r="S273" s="94">
        <v>0</v>
      </c>
      <c r="T273" s="94">
        <v>0</v>
      </c>
      <c r="U273" s="94">
        <v>0</v>
      </c>
      <c r="V273" s="94">
        <v>0</v>
      </c>
      <c r="W273" s="94">
        <v>0</v>
      </c>
      <c r="X273" s="94">
        <v>0</v>
      </c>
      <c r="Y273" s="94">
        <v>0</v>
      </c>
      <c r="Z273" s="94">
        <v>41142025</v>
      </c>
    </row>
    <row r="274" spans="4:43">
      <c r="D274" s="98" t="s">
        <v>511</v>
      </c>
      <c r="E274" s="95" t="s">
        <v>318</v>
      </c>
      <c r="F274" s="97" t="s">
        <v>506</v>
      </c>
      <c r="G274" s="95" t="s">
        <v>3871</v>
      </c>
      <c r="H274" s="94" t="s">
        <v>710</v>
      </c>
      <c r="I274" s="99">
        <v>13</v>
      </c>
      <c r="J274" s="99">
        <v>2</v>
      </c>
      <c r="K274" s="110">
        <v>2</v>
      </c>
      <c r="L274" s="94">
        <v>2</v>
      </c>
      <c r="M274" s="94">
        <v>0</v>
      </c>
      <c r="N274" s="94">
        <v>0</v>
      </c>
      <c r="O274" s="94">
        <v>0</v>
      </c>
      <c r="P274" s="94">
        <v>0</v>
      </c>
      <c r="Q274" s="94">
        <v>0</v>
      </c>
      <c r="R274" s="94">
        <v>0</v>
      </c>
      <c r="S274" s="94">
        <v>0</v>
      </c>
      <c r="T274" s="94">
        <v>0</v>
      </c>
      <c r="U274" s="94">
        <v>0</v>
      </c>
      <c r="V274" s="94">
        <v>0</v>
      </c>
      <c r="W274" s="94">
        <v>0</v>
      </c>
      <c r="X274" s="94">
        <v>1</v>
      </c>
      <c r="Y274" s="94">
        <v>0</v>
      </c>
      <c r="Z274" s="94">
        <v>41142203</v>
      </c>
    </row>
    <row r="275" spans="4:43">
      <c r="D275" s="98" t="s">
        <v>511</v>
      </c>
      <c r="E275" s="95" t="s">
        <v>1156</v>
      </c>
      <c r="F275" s="97" t="s">
        <v>506</v>
      </c>
      <c r="G275" s="95" t="s">
        <v>3872</v>
      </c>
      <c r="H275" s="94" t="s">
        <v>670</v>
      </c>
      <c r="I275" s="99">
        <v>13</v>
      </c>
      <c r="J275" s="99">
        <v>2</v>
      </c>
      <c r="K275" s="110">
        <v>12</v>
      </c>
      <c r="L275" s="94">
        <v>8</v>
      </c>
      <c r="M275" s="94">
        <v>1</v>
      </c>
      <c r="N275" s="94">
        <v>1</v>
      </c>
      <c r="O275" s="94">
        <v>0</v>
      </c>
      <c r="P275" s="94">
        <v>1</v>
      </c>
      <c r="Q275" s="94">
        <v>0</v>
      </c>
      <c r="R275" s="94">
        <v>1</v>
      </c>
      <c r="S275" s="94">
        <v>0</v>
      </c>
      <c r="T275" s="94">
        <v>0</v>
      </c>
      <c r="U275" s="94">
        <v>0</v>
      </c>
      <c r="V275" s="94">
        <v>0</v>
      </c>
      <c r="W275" s="94">
        <v>0</v>
      </c>
      <c r="X275" s="94">
        <v>0</v>
      </c>
      <c r="Y275" s="94">
        <v>0</v>
      </c>
      <c r="Z275" s="94">
        <v>72240477</v>
      </c>
    </row>
    <row r="276" spans="4:43">
      <c r="D276" s="98" t="s">
        <v>511</v>
      </c>
      <c r="E276" s="95" t="s">
        <v>3873</v>
      </c>
      <c r="F276" s="97" t="s">
        <v>506</v>
      </c>
      <c r="G276" s="95" t="s">
        <v>3874</v>
      </c>
      <c r="H276" s="94" t="s">
        <v>936</v>
      </c>
      <c r="I276" s="99">
        <v>13</v>
      </c>
      <c r="J276" s="99">
        <v>2</v>
      </c>
      <c r="K276" s="110">
        <v>4</v>
      </c>
      <c r="L276" s="94">
        <v>4</v>
      </c>
      <c r="M276" s="94">
        <v>0</v>
      </c>
      <c r="N276" s="94">
        <v>0</v>
      </c>
      <c r="O276" s="94">
        <v>0</v>
      </c>
      <c r="P276" s="94">
        <v>0</v>
      </c>
      <c r="Q276" s="94">
        <v>0</v>
      </c>
      <c r="R276" s="94">
        <v>0</v>
      </c>
      <c r="S276" s="94">
        <v>0</v>
      </c>
      <c r="T276" s="94">
        <v>0</v>
      </c>
      <c r="U276" s="94">
        <v>0</v>
      </c>
      <c r="V276" s="94">
        <v>0</v>
      </c>
      <c r="W276" s="94">
        <v>0</v>
      </c>
      <c r="X276" s="94">
        <v>2</v>
      </c>
      <c r="Y276" s="94">
        <v>0</v>
      </c>
      <c r="Z276" s="94">
        <v>41142172</v>
      </c>
    </row>
    <row r="277" spans="4:43">
      <c r="D277" s="98" t="s">
        <v>511</v>
      </c>
      <c r="E277" s="95" t="s">
        <v>324</v>
      </c>
      <c r="F277" s="97" t="s">
        <v>506</v>
      </c>
      <c r="G277" s="95" t="s">
        <v>3875</v>
      </c>
      <c r="H277" s="94" t="s">
        <v>673</v>
      </c>
      <c r="I277" s="99">
        <v>5</v>
      </c>
      <c r="J277" s="99">
        <v>2</v>
      </c>
      <c r="K277" s="110">
        <v>22</v>
      </c>
      <c r="L277" s="94">
        <v>16</v>
      </c>
      <c r="M277" s="94">
        <v>1</v>
      </c>
      <c r="N277" s="94">
        <v>1</v>
      </c>
      <c r="O277" s="94">
        <v>1</v>
      </c>
      <c r="P277" s="94">
        <v>2</v>
      </c>
      <c r="Q277" s="94">
        <v>0</v>
      </c>
      <c r="R277" s="94">
        <v>1</v>
      </c>
      <c r="S277" s="94">
        <v>0</v>
      </c>
      <c r="T277" s="94">
        <v>0</v>
      </c>
      <c r="U277" s="94">
        <v>0</v>
      </c>
      <c r="V277" s="94">
        <v>0</v>
      </c>
      <c r="W277" s="94">
        <v>0</v>
      </c>
      <c r="X277" s="94">
        <v>8</v>
      </c>
      <c r="Y277" s="94">
        <v>0</v>
      </c>
      <c r="Z277" s="94">
        <v>54001332</v>
      </c>
    </row>
    <row r="278" spans="4:43">
      <c r="D278" s="98" t="s">
        <v>511</v>
      </c>
      <c r="E278" s="95" t="s">
        <v>316</v>
      </c>
      <c r="F278" s="97" t="s">
        <v>506</v>
      </c>
      <c r="G278" s="95" t="s">
        <v>3876</v>
      </c>
      <c r="H278" s="94" t="s">
        <v>668</v>
      </c>
      <c r="I278" s="99">
        <v>5</v>
      </c>
      <c r="J278" s="99">
        <v>2</v>
      </c>
      <c r="K278" s="110">
        <v>5</v>
      </c>
      <c r="L278" s="94">
        <v>4</v>
      </c>
      <c r="M278" s="94">
        <v>0</v>
      </c>
      <c r="N278" s="94">
        <v>0</v>
      </c>
      <c r="O278" s="94">
        <v>0</v>
      </c>
      <c r="P278" s="94">
        <v>1</v>
      </c>
      <c r="Q278" s="94">
        <v>0</v>
      </c>
      <c r="R278" s="94">
        <v>0</v>
      </c>
      <c r="S278" s="94">
        <v>0</v>
      </c>
      <c r="T278" s="94">
        <v>0</v>
      </c>
      <c r="U278" s="94">
        <v>0</v>
      </c>
      <c r="V278" s="94">
        <v>0</v>
      </c>
      <c r="W278" s="94">
        <v>0</v>
      </c>
      <c r="X278" s="94">
        <v>3</v>
      </c>
      <c r="Y278" s="94">
        <v>0</v>
      </c>
      <c r="Z278" s="94">
        <v>54001094</v>
      </c>
    </row>
    <row r="279" spans="4:43">
      <c r="D279" s="98" t="s">
        <v>511</v>
      </c>
      <c r="E279" s="95" t="s">
        <v>313</v>
      </c>
      <c r="F279" s="97" t="s">
        <v>506</v>
      </c>
      <c r="G279" s="95" t="s">
        <v>3877</v>
      </c>
      <c r="H279" s="94" t="s">
        <v>665</v>
      </c>
      <c r="I279" s="99">
        <v>5</v>
      </c>
      <c r="J279" s="99">
        <v>2</v>
      </c>
      <c r="K279" s="110">
        <v>17</v>
      </c>
      <c r="L279" s="94">
        <v>11</v>
      </c>
      <c r="M279" s="94">
        <v>1</v>
      </c>
      <c r="N279" s="94">
        <v>1</v>
      </c>
      <c r="O279" s="94">
        <v>0</v>
      </c>
      <c r="P279" s="94">
        <v>3</v>
      </c>
      <c r="Q279" s="94">
        <v>0</v>
      </c>
      <c r="R279" s="94">
        <v>1</v>
      </c>
      <c r="S279" s="94">
        <v>0</v>
      </c>
      <c r="T279" s="94">
        <v>0</v>
      </c>
      <c r="U279" s="94">
        <v>0</v>
      </c>
      <c r="V279" s="94">
        <v>0</v>
      </c>
      <c r="W279" s="94">
        <v>0</v>
      </c>
      <c r="X279" s="94">
        <v>6</v>
      </c>
      <c r="Y279" s="94">
        <v>0</v>
      </c>
      <c r="Z279" s="94">
        <v>54001289</v>
      </c>
    </row>
    <row r="280" spans="4:43">
      <c r="D280" s="98" t="s">
        <v>511</v>
      </c>
      <c r="E280" s="95" t="s">
        <v>314</v>
      </c>
      <c r="F280" s="97" t="s">
        <v>506</v>
      </c>
      <c r="G280" s="95" t="s">
        <v>3878</v>
      </c>
      <c r="H280" s="94" t="s">
        <v>666</v>
      </c>
      <c r="I280" s="99">
        <v>5</v>
      </c>
      <c r="J280" s="99">
        <v>2</v>
      </c>
      <c r="K280" s="110">
        <v>17</v>
      </c>
      <c r="L280" s="94">
        <v>16</v>
      </c>
      <c r="M280" s="94">
        <v>1</v>
      </c>
      <c r="N280" s="94">
        <v>0</v>
      </c>
      <c r="O280" s="94">
        <v>0</v>
      </c>
      <c r="P280" s="94">
        <v>0</v>
      </c>
      <c r="Q280" s="94">
        <v>0</v>
      </c>
      <c r="R280" s="94">
        <v>0</v>
      </c>
      <c r="S280" s="94">
        <v>0</v>
      </c>
      <c r="T280" s="94">
        <v>0</v>
      </c>
      <c r="U280" s="94">
        <v>0</v>
      </c>
      <c r="V280" s="94">
        <v>0</v>
      </c>
      <c r="W280" s="94">
        <v>0</v>
      </c>
      <c r="X280" s="94">
        <v>6</v>
      </c>
      <c r="Y280" s="94">
        <v>0</v>
      </c>
      <c r="Z280" s="94">
        <v>34254367190001</v>
      </c>
      <c r="AD280" s="130"/>
      <c r="AE280" s="130"/>
    </row>
    <row r="281" spans="4:43">
      <c r="E281" s="95" t="s">
        <v>315</v>
      </c>
      <c r="F281" s="97" t="s">
        <v>506</v>
      </c>
      <c r="G281" s="95" t="s">
        <v>3879</v>
      </c>
      <c r="H281" s="104" t="s">
        <v>667</v>
      </c>
      <c r="I281" s="99">
        <v>5</v>
      </c>
      <c r="J281" s="99">
        <v>2</v>
      </c>
      <c r="K281" s="110">
        <v>5</v>
      </c>
      <c r="L281" s="94">
        <v>4</v>
      </c>
      <c r="M281" s="94">
        <v>0</v>
      </c>
      <c r="N281" s="94">
        <v>0</v>
      </c>
      <c r="O281" s="94">
        <v>0</v>
      </c>
      <c r="P281" s="94">
        <v>1</v>
      </c>
      <c r="Q281" s="94">
        <v>0</v>
      </c>
      <c r="R281" s="94">
        <v>0</v>
      </c>
      <c r="S281" s="94">
        <v>0</v>
      </c>
      <c r="T281" s="94">
        <v>0</v>
      </c>
      <c r="U281" s="94">
        <v>0</v>
      </c>
      <c r="V281" s="94">
        <v>0</v>
      </c>
      <c r="W281" s="94">
        <v>0</v>
      </c>
      <c r="X281" s="94">
        <v>2</v>
      </c>
      <c r="Y281" s="94">
        <v>0</v>
      </c>
      <c r="Z281" s="94">
        <v>54000982</v>
      </c>
      <c r="AF281" s="130"/>
      <c r="AG281" s="130"/>
      <c r="AH281" s="130"/>
      <c r="AI281" s="130"/>
      <c r="AJ281" s="130"/>
      <c r="AK281" s="130"/>
      <c r="AL281" s="130"/>
      <c r="AM281" s="130"/>
      <c r="AN281" s="130"/>
      <c r="AO281" s="130"/>
      <c r="AP281" s="130"/>
    </row>
    <row r="282" spans="4:43">
      <c r="E282" s="95" t="s">
        <v>312</v>
      </c>
      <c r="F282" s="97" t="s">
        <v>506</v>
      </c>
      <c r="G282" s="95" t="s">
        <v>3880</v>
      </c>
      <c r="H282" s="94" t="s">
        <v>932</v>
      </c>
      <c r="I282" s="99">
        <v>5</v>
      </c>
      <c r="J282" s="99">
        <v>2</v>
      </c>
      <c r="K282" s="110">
        <v>23</v>
      </c>
      <c r="L282" s="94">
        <v>16</v>
      </c>
      <c r="M282" s="94">
        <v>1</v>
      </c>
      <c r="N282" s="94">
        <v>1</v>
      </c>
      <c r="O282" s="94">
        <v>1</v>
      </c>
      <c r="P282" s="94">
        <v>3</v>
      </c>
      <c r="Q282" s="94">
        <v>0</v>
      </c>
      <c r="R282" s="94">
        <v>1</v>
      </c>
      <c r="S282" s="94">
        <v>0</v>
      </c>
      <c r="T282" s="94">
        <v>0</v>
      </c>
      <c r="U282" s="94">
        <v>0</v>
      </c>
      <c r="V282" s="94">
        <v>0</v>
      </c>
      <c r="W282" s="94">
        <v>0</v>
      </c>
      <c r="X282" s="94">
        <v>8</v>
      </c>
      <c r="Y282" s="94">
        <v>0</v>
      </c>
      <c r="Z282" s="94">
        <v>54001295</v>
      </c>
      <c r="AQ282" s="130"/>
    </row>
    <row r="283" spans="4:43" s="130" customFormat="1" ht="14.25" customHeight="1">
      <c r="D283" s="98" t="s">
        <v>511</v>
      </c>
      <c r="E283" s="95" t="s">
        <v>319</v>
      </c>
      <c r="F283" s="97" t="s">
        <v>506</v>
      </c>
      <c r="G283" s="95" t="s">
        <v>3881</v>
      </c>
      <c r="H283" s="94" t="s">
        <v>669</v>
      </c>
      <c r="I283" s="99">
        <v>5</v>
      </c>
      <c r="J283" s="99">
        <v>2</v>
      </c>
      <c r="K283" s="110">
        <v>5</v>
      </c>
      <c r="L283" s="94">
        <v>4</v>
      </c>
      <c r="M283" s="94">
        <v>0</v>
      </c>
      <c r="N283" s="94">
        <v>0</v>
      </c>
      <c r="O283" s="94">
        <v>0</v>
      </c>
      <c r="P283" s="94">
        <v>1</v>
      </c>
      <c r="Q283" s="94">
        <v>0</v>
      </c>
      <c r="R283" s="94">
        <v>0</v>
      </c>
      <c r="S283" s="94">
        <v>0</v>
      </c>
      <c r="T283" s="94">
        <v>0</v>
      </c>
      <c r="U283" s="94">
        <v>0</v>
      </c>
      <c r="V283" s="94">
        <v>0</v>
      </c>
      <c r="W283" s="94">
        <v>0</v>
      </c>
      <c r="X283" s="94">
        <v>3</v>
      </c>
      <c r="Y283" s="94">
        <v>0</v>
      </c>
      <c r="Z283" s="94">
        <v>54001125</v>
      </c>
      <c r="AA283" s="94"/>
      <c r="AB283" s="94"/>
      <c r="AC283" s="94"/>
      <c r="AD283" s="94"/>
      <c r="AE283" s="94"/>
      <c r="AF283" s="94"/>
      <c r="AG283" s="94"/>
      <c r="AH283" s="94"/>
      <c r="AI283" s="94"/>
      <c r="AJ283" s="94"/>
      <c r="AK283" s="94"/>
      <c r="AL283" s="94"/>
      <c r="AM283" s="94"/>
      <c r="AN283" s="94"/>
      <c r="AO283" s="94"/>
      <c r="AP283" s="94"/>
      <c r="AQ283" s="94"/>
    </row>
    <row r="284" spans="4:43">
      <c r="D284" s="98" t="s">
        <v>511</v>
      </c>
      <c r="E284" s="95" t="s">
        <v>321</v>
      </c>
      <c r="F284" s="97" t="s">
        <v>506</v>
      </c>
      <c r="G284" s="95" t="s">
        <v>3882</v>
      </c>
      <c r="H284" s="94" t="s">
        <v>933</v>
      </c>
      <c r="I284" s="99">
        <v>5</v>
      </c>
      <c r="J284" s="99">
        <v>2</v>
      </c>
      <c r="K284" s="110">
        <v>26</v>
      </c>
      <c r="L284" s="94">
        <v>20</v>
      </c>
      <c r="M284" s="94">
        <v>2</v>
      </c>
      <c r="N284" s="94">
        <v>1</v>
      </c>
      <c r="O284" s="94">
        <v>0</v>
      </c>
      <c r="P284" s="94">
        <v>2</v>
      </c>
      <c r="Q284" s="94">
        <v>0</v>
      </c>
      <c r="R284" s="94">
        <v>1</v>
      </c>
      <c r="S284" s="94">
        <v>0</v>
      </c>
      <c r="T284" s="94">
        <v>0</v>
      </c>
      <c r="U284" s="94">
        <v>0</v>
      </c>
      <c r="V284" s="94">
        <v>0</v>
      </c>
      <c r="W284" s="94">
        <v>0</v>
      </c>
      <c r="X284" s="94">
        <v>10</v>
      </c>
      <c r="Y284" s="94">
        <v>0</v>
      </c>
      <c r="Z284" s="94">
        <v>54001208</v>
      </c>
    </row>
    <row r="285" spans="4:43">
      <c r="E285" s="95" t="s">
        <v>322</v>
      </c>
      <c r="F285" s="97" t="s">
        <v>506</v>
      </c>
      <c r="G285" s="95" t="s">
        <v>3883</v>
      </c>
      <c r="H285" s="94" t="s">
        <v>671</v>
      </c>
      <c r="I285" s="99">
        <v>5</v>
      </c>
      <c r="J285" s="99">
        <v>2</v>
      </c>
      <c r="K285" s="110">
        <v>47</v>
      </c>
      <c r="L285" s="94">
        <v>33</v>
      </c>
      <c r="M285" s="94">
        <v>2</v>
      </c>
      <c r="N285" s="94">
        <v>3</v>
      </c>
      <c r="O285" s="94">
        <v>2</v>
      </c>
      <c r="P285" s="94">
        <v>5</v>
      </c>
      <c r="Q285" s="94">
        <v>1</v>
      </c>
      <c r="R285" s="94">
        <v>1</v>
      </c>
      <c r="S285" s="94">
        <v>0</v>
      </c>
      <c r="T285" s="94">
        <v>0</v>
      </c>
      <c r="U285" s="94">
        <v>0</v>
      </c>
      <c r="V285" s="94">
        <v>0</v>
      </c>
      <c r="W285" s="94">
        <v>0</v>
      </c>
      <c r="X285" s="94">
        <v>17</v>
      </c>
      <c r="Y285" s="94">
        <v>0</v>
      </c>
      <c r="Z285" s="94">
        <v>34254410</v>
      </c>
    </row>
    <row r="286" spans="4:43">
      <c r="D286" s="98" t="s">
        <v>511</v>
      </c>
      <c r="E286" s="95" t="s">
        <v>320</v>
      </c>
      <c r="F286" s="97" t="s">
        <v>506</v>
      </c>
      <c r="G286" s="95" t="s">
        <v>3884</v>
      </c>
      <c r="H286" s="94" t="s">
        <v>711</v>
      </c>
      <c r="I286" s="99">
        <v>5</v>
      </c>
      <c r="J286" s="99">
        <v>2</v>
      </c>
      <c r="K286" s="110">
        <v>10</v>
      </c>
      <c r="L286" s="94">
        <v>8</v>
      </c>
      <c r="M286" s="94">
        <v>0</v>
      </c>
      <c r="N286" s="94">
        <v>1</v>
      </c>
      <c r="O286" s="94">
        <v>1</v>
      </c>
      <c r="P286" s="94">
        <v>0</v>
      </c>
      <c r="Q286" s="94">
        <v>0</v>
      </c>
      <c r="R286" s="94">
        <v>0</v>
      </c>
      <c r="S286" s="94">
        <v>0</v>
      </c>
      <c r="T286" s="94">
        <v>0</v>
      </c>
      <c r="U286" s="94">
        <v>0</v>
      </c>
      <c r="V286" s="94">
        <v>0</v>
      </c>
      <c r="W286" s="94">
        <v>0</v>
      </c>
      <c r="X286" s="94">
        <v>0</v>
      </c>
      <c r="Y286" s="94">
        <v>0</v>
      </c>
      <c r="Z286" s="94">
        <v>54000901</v>
      </c>
    </row>
    <row r="287" spans="4:43">
      <c r="E287" s="95" t="s">
        <v>311</v>
      </c>
      <c r="F287" s="97" t="s">
        <v>506</v>
      </c>
      <c r="G287" s="95" t="s">
        <v>3885</v>
      </c>
      <c r="H287" s="94" t="s">
        <v>664</v>
      </c>
      <c r="I287" s="99">
        <v>5</v>
      </c>
      <c r="J287" s="99">
        <v>2</v>
      </c>
      <c r="K287" s="110">
        <v>11</v>
      </c>
      <c r="L287" s="94">
        <v>8</v>
      </c>
      <c r="M287" s="94">
        <v>1</v>
      </c>
      <c r="N287" s="94">
        <v>0</v>
      </c>
      <c r="O287" s="94">
        <v>1</v>
      </c>
      <c r="P287" s="94">
        <v>1</v>
      </c>
      <c r="Q287" s="94">
        <v>0</v>
      </c>
      <c r="R287" s="94">
        <v>0</v>
      </c>
      <c r="S287" s="94">
        <v>0</v>
      </c>
      <c r="T287" s="94">
        <v>0</v>
      </c>
      <c r="U287" s="94">
        <v>0</v>
      </c>
      <c r="V287" s="94">
        <v>0</v>
      </c>
      <c r="W287" s="94">
        <v>0</v>
      </c>
      <c r="X287" s="94">
        <v>4</v>
      </c>
      <c r="Y287" s="94">
        <v>0</v>
      </c>
      <c r="Z287" s="94">
        <v>34254447</v>
      </c>
    </row>
    <row r="288" spans="4:43">
      <c r="D288" s="98" t="s">
        <v>512</v>
      </c>
      <c r="E288" s="95" t="s">
        <v>323</v>
      </c>
      <c r="F288" s="97" t="s">
        <v>506</v>
      </c>
      <c r="G288" s="95" t="s">
        <v>3886</v>
      </c>
      <c r="H288" s="94" t="s">
        <v>672</v>
      </c>
      <c r="I288" s="99">
        <v>5</v>
      </c>
      <c r="J288" s="99">
        <v>2</v>
      </c>
      <c r="K288" s="110">
        <v>7</v>
      </c>
      <c r="L288" s="94">
        <v>6</v>
      </c>
      <c r="M288" s="94">
        <v>0</v>
      </c>
      <c r="N288" s="94">
        <v>1</v>
      </c>
      <c r="O288" s="94">
        <v>0</v>
      </c>
      <c r="P288" s="94">
        <v>0</v>
      </c>
      <c r="Q288" s="94">
        <v>0</v>
      </c>
      <c r="R288" s="94">
        <v>0</v>
      </c>
      <c r="S288" s="94">
        <v>0</v>
      </c>
      <c r="T288" s="94">
        <v>0</v>
      </c>
      <c r="U288" s="94">
        <v>0</v>
      </c>
      <c r="V288" s="94">
        <v>0</v>
      </c>
      <c r="W288" s="94">
        <v>0</v>
      </c>
      <c r="X288" s="94">
        <v>3</v>
      </c>
      <c r="Y288" s="94">
        <v>0</v>
      </c>
      <c r="Z288" s="94">
        <v>54001196</v>
      </c>
    </row>
    <row r="289" spans="4:26">
      <c r="D289" s="97" t="s">
        <v>508</v>
      </c>
      <c r="E289" s="95" t="s">
        <v>332</v>
      </c>
      <c r="F289" s="97" t="s">
        <v>508</v>
      </c>
      <c r="G289" s="95" t="s">
        <v>3887</v>
      </c>
      <c r="H289" s="94" t="s">
        <v>683</v>
      </c>
      <c r="I289" s="99">
        <v>13</v>
      </c>
      <c r="J289" s="99">
        <v>2</v>
      </c>
      <c r="K289" s="110">
        <v>7</v>
      </c>
      <c r="L289" s="94">
        <v>6</v>
      </c>
      <c r="M289" s="94">
        <v>1</v>
      </c>
      <c r="N289" s="94">
        <v>0</v>
      </c>
      <c r="O289" s="94">
        <v>0</v>
      </c>
      <c r="P289" s="94">
        <v>0</v>
      </c>
      <c r="Q289" s="94">
        <v>0</v>
      </c>
      <c r="R289" s="94">
        <v>0</v>
      </c>
      <c r="S289" s="94">
        <v>0</v>
      </c>
      <c r="T289" s="94">
        <v>0</v>
      </c>
      <c r="U289" s="94">
        <v>0</v>
      </c>
      <c r="V289" s="94">
        <v>0</v>
      </c>
      <c r="W289" s="94">
        <v>0</v>
      </c>
      <c r="X289" s="94">
        <v>4</v>
      </c>
      <c r="Y289" s="94">
        <v>0</v>
      </c>
      <c r="Z289" s="94">
        <v>46070537</v>
      </c>
    </row>
    <row r="290" spans="4:26">
      <c r="D290" s="98" t="s">
        <v>511</v>
      </c>
      <c r="E290" s="95" t="s">
        <v>331</v>
      </c>
      <c r="F290" s="97" t="s">
        <v>508</v>
      </c>
      <c r="G290" s="95" t="s">
        <v>3888</v>
      </c>
      <c r="H290" s="94" t="s">
        <v>715</v>
      </c>
      <c r="I290" s="99">
        <v>13</v>
      </c>
      <c r="J290" s="99">
        <v>2</v>
      </c>
      <c r="K290" s="110">
        <v>7</v>
      </c>
      <c r="L290" s="94">
        <v>7</v>
      </c>
      <c r="M290" s="94">
        <v>0</v>
      </c>
      <c r="N290" s="94">
        <v>0</v>
      </c>
      <c r="O290" s="94">
        <v>0</v>
      </c>
      <c r="P290" s="94">
        <v>0</v>
      </c>
      <c r="Q290" s="94">
        <v>0</v>
      </c>
      <c r="R290" s="94">
        <v>0</v>
      </c>
      <c r="S290" s="94">
        <v>0</v>
      </c>
      <c r="T290" s="94">
        <v>0</v>
      </c>
      <c r="U290" s="94">
        <v>0</v>
      </c>
      <c r="V290" s="94">
        <v>0</v>
      </c>
      <c r="W290" s="94">
        <v>0</v>
      </c>
      <c r="X290" s="94">
        <v>5</v>
      </c>
      <c r="Y290" s="94">
        <v>0</v>
      </c>
      <c r="Z290" s="94">
        <v>46070520</v>
      </c>
    </row>
    <row r="291" spans="4:26">
      <c r="D291" s="98" t="s">
        <v>511</v>
      </c>
      <c r="E291" s="95" t="s">
        <v>328</v>
      </c>
      <c r="F291" s="97" t="s">
        <v>508</v>
      </c>
      <c r="G291" s="95" t="s">
        <v>3889</v>
      </c>
      <c r="H291" s="94" t="s">
        <v>675</v>
      </c>
      <c r="I291" s="99">
        <v>5</v>
      </c>
      <c r="J291" s="99">
        <v>1</v>
      </c>
      <c r="K291" s="110">
        <v>27</v>
      </c>
      <c r="L291" s="94">
        <v>21</v>
      </c>
      <c r="M291" s="94">
        <v>1</v>
      </c>
      <c r="N291" s="94">
        <v>1</v>
      </c>
      <c r="O291" s="94">
        <v>1</v>
      </c>
      <c r="P291" s="94">
        <v>3</v>
      </c>
      <c r="Q291" s="94">
        <v>0</v>
      </c>
      <c r="R291" s="94">
        <v>0</v>
      </c>
      <c r="S291" s="94">
        <v>0</v>
      </c>
      <c r="T291" s="94">
        <v>0</v>
      </c>
      <c r="U291" s="94">
        <v>0</v>
      </c>
      <c r="V291" s="94">
        <v>0</v>
      </c>
      <c r="W291" s="94">
        <v>0</v>
      </c>
      <c r="X291" s="94">
        <v>8</v>
      </c>
      <c r="Y291" s="94">
        <v>0</v>
      </c>
      <c r="Z291" s="94">
        <v>50463260</v>
      </c>
    </row>
    <row r="292" spans="4:26">
      <c r="D292" s="98" t="s">
        <v>511</v>
      </c>
      <c r="E292" s="95" t="s">
        <v>330</v>
      </c>
      <c r="F292" s="97" t="s">
        <v>508</v>
      </c>
      <c r="G292" s="95" t="s">
        <v>3890</v>
      </c>
      <c r="H292" s="94" t="s">
        <v>676</v>
      </c>
      <c r="I292" s="99">
        <v>5</v>
      </c>
      <c r="J292" s="99">
        <v>2</v>
      </c>
      <c r="K292" s="110">
        <v>24</v>
      </c>
      <c r="L292" s="94">
        <v>20</v>
      </c>
      <c r="M292" s="94">
        <v>0</v>
      </c>
      <c r="N292" s="94">
        <v>2</v>
      </c>
      <c r="O292" s="94">
        <v>0</v>
      </c>
      <c r="P292" s="94">
        <v>1</v>
      </c>
      <c r="Q292" s="94">
        <v>0</v>
      </c>
      <c r="R292" s="94">
        <v>1</v>
      </c>
      <c r="S292" s="94">
        <v>0</v>
      </c>
      <c r="T292" s="94">
        <v>0</v>
      </c>
      <c r="U292" s="94">
        <v>0</v>
      </c>
      <c r="V292" s="94">
        <v>0</v>
      </c>
      <c r="W292" s="94">
        <v>0</v>
      </c>
      <c r="X292" s="94">
        <v>12</v>
      </c>
      <c r="Y292" s="94">
        <v>0</v>
      </c>
      <c r="Z292" s="94">
        <v>22783244</v>
      </c>
    </row>
    <row r="293" spans="4:26">
      <c r="E293" s="95" t="s">
        <v>327</v>
      </c>
      <c r="F293" s="97" t="s">
        <v>508</v>
      </c>
      <c r="G293" s="95" t="s">
        <v>3891</v>
      </c>
      <c r="H293" s="94" t="s">
        <v>674</v>
      </c>
      <c r="I293" s="99">
        <v>5</v>
      </c>
      <c r="J293" s="99">
        <v>1</v>
      </c>
      <c r="K293" s="110">
        <v>30</v>
      </c>
      <c r="L293" s="94">
        <v>21</v>
      </c>
      <c r="M293" s="94">
        <v>0</v>
      </c>
      <c r="N293" s="94">
        <v>2</v>
      </c>
      <c r="O293" s="94">
        <v>0</v>
      </c>
      <c r="P293" s="94">
        <v>3</v>
      </c>
      <c r="Q293" s="94">
        <v>1</v>
      </c>
      <c r="R293" s="94">
        <v>2</v>
      </c>
      <c r="S293" s="94">
        <v>0</v>
      </c>
      <c r="T293" s="94">
        <v>0</v>
      </c>
      <c r="U293" s="94">
        <v>0</v>
      </c>
      <c r="V293" s="94">
        <v>0</v>
      </c>
      <c r="W293" s="94">
        <v>1</v>
      </c>
      <c r="X293" s="94">
        <v>12</v>
      </c>
      <c r="Y293" s="94">
        <v>0</v>
      </c>
      <c r="Z293" s="94">
        <v>47867143</v>
      </c>
    </row>
    <row r="294" spans="4:26">
      <c r="E294" s="95" t="s">
        <v>325</v>
      </c>
      <c r="F294" s="97" t="s">
        <v>508</v>
      </c>
      <c r="G294" s="95" t="s">
        <v>3892</v>
      </c>
      <c r="H294" s="94" t="s">
        <v>712</v>
      </c>
      <c r="I294" s="99">
        <v>5</v>
      </c>
      <c r="J294" s="99">
        <v>1</v>
      </c>
      <c r="K294" s="110">
        <v>26</v>
      </c>
      <c r="L294" s="94">
        <v>22</v>
      </c>
      <c r="M294" s="94">
        <v>0</v>
      </c>
      <c r="N294" s="94">
        <v>1</v>
      </c>
      <c r="O294" s="94">
        <v>1</v>
      </c>
      <c r="P294" s="94">
        <v>1</v>
      </c>
      <c r="Q294" s="94">
        <v>0</v>
      </c>
      <c r="R294" s="94">
        <v>1</v>
      </c>
      <c r="S294" s="94">
        <v>0</v>
      </c>
      <c r="T294" s="94">
        <v>0</v>
      </c>
      <c r="U294" s="94">
        <v>0</v>
      </c>
      <c r="V294" s="94">
        <v>0</v>
      </c>
      <c r="W294" s="94">
        <v>0</v>
      </c>
      <c r="X294" s="94">
        <v>14</v>
      </c>
      <c r="Y294" s="94">
        <v>0</v>
      </c>
      <c r="Z294" s="94">
        <v>57123426</v>
      </c>
    </row>
    <row r="295" spans="4:26">
      <c r="D295" s="98" t="s">
        <v>511</v>
      </c>
      <c r="E295" s="95" t="s">
        <v>329</v>
      </c>
      <c r="F295" s="97" t="s">
        <v>508</v>
      </c>
      <c r="G295" s="95" t="s">
        <v>3893</v>
      </c>
      <c r="H295" s="94" t="s">
        <v>714</v>
      </c>
      <c r="I295" s="99">
        <v>5</v>
      </c>
      <c r="J295" s="99">
        <v>2</v>
      </c>
      <c r="K295" s="110">
        <v>19</v>
      </c>
      <c r="L295" s="94">
        <v>14</v>
      </c>
      <c r="M295" s="94">
        <v>1</v>
      </c>
      <c r="N295" s="94">
        <v>1</v>
      </c>
      <c r="O295" s="94">
        <v>1</v>
      </c>
      <c r="P295" s="94">
        <v>2</v>
      </c>
      <c r="Q295" s="94">
        <v>0</v>
      </c>
      <c r="R295" s="94">
        <v>0</v>
      </c>
      <c r="S295" s="94">
        <v>0</v>
      </c>
      <c r="T295" s="94">
        <v>0</v>
      </c>
      <c r="U295" s="94">
        <v>0</v>
      </c>
      <c r="V295" s="94">
        <v>0</v>
      </c>
      <c r="W295" s="94">
        <v>0</v>
      </c>
      <c r="X295" s="94">
        <v>9</v>
      </c>
      <c r="Y295" s="94">
        <v>0</v>
      </c>
      <c r="Z295" s="94">
        <v>75133291</v>
      </c>
    </row>
    <row r="296" spans="4:26">
      <c r="D296" s="98" t="s">
        <v>512</v>
      </c>
      <c r="E296" s="95" t="s">
        <v>326</v>
      </c>
      <c r="F296" s="97" t="s">
        <v>508</v>
      </c>
      <c r="G296" s="95" t="s">
        <v>3894</v>
      </c>
      <c r="H296" s="94" t="s">
        <v>713</v>
      </c>
      <c r="I296" s="99">
        <v>5</v>
      </c>
      <c r="J296" s="99">
        <v>1</v>
      </c>
      <c r="K296" s="110">
        <v>45</v>
      </c>
      <c r="L296" s="94">
        <v>38</v>
      </c>
      <c r="M296" s="94">
        <v>1</v>
      </c>
      <c r="N296" s="94">
        <v>2</v>
      </c>
      <c r="O296" s="94">
        <v>0</v>
      </c>
      <c r="P296" s="94">
        <v>2</v>
      </c>
      <c r="Q296" s="94">
        <v>1</v>
      </c>
      <c r="R296" s="94">
        <v>1</v>
      </c>
      <c r="S296" s="94">
        <v>0</v>
      </c>
      <c r="T296" s="94">
        <v>0</v>
      </c>
      <c r="U296" s="94">
        <v>0</v>
      </c>
      <c r="V296" s="94">
        <v>0</v>
      </c>
      <c r="W296" s="94">
        <v>0</v>
      </c>
      <c r="X296" s="94">
        <v>20</v>
      </c>
      <c r="Y296" s="94">
        <v>0</v>
      </c>
      <c r="Z296" s="94">
        <v>64638852190001</v>
      </c>
    </row>
    <row r="297" spans="4:26">
      <c r="D297" s="97" t="s">
        <v>472</v>
      </c>
      <c r="E297" s="95" t="s">
        <v>406</v>
      </c>
      <c r="F297" s="97" t="s">
        <v>472</v>
      </c>
      <c r="G297" s="95" t="s">
        <v>3895</v>
      </c>
      <c r="H297" s="94" t="s">
        <v>995</v>
      </c>
      <c r="I297" s="99">
        <v>13</v>
      </c>
      <c r="J297" s="99">
        <v>1</v>
      </c>
      <c r="K297" s="110">
        <v>26</v>
      </c>
      <c r="L297" s="94">
        <v>20</v>
      </c>
      <c r="M297" s="94">
        <v>1</v>
      </c>
      <c r="N297" s="94">
        <v>2</v>
      </c>
      <c r="O297" s="94">
        <v>1</v>
      </c>
      <c r="P297" s="94">
        <v>1</v>
      </c>
      <c r="Q297" s="94">
        <v>0</v>
      </c>
      <c r="R297" s="94">
        <v>1</v>
      </c>
      <c r="S297" s="94">
        <v>0</v>
      </c>
      <c r="T297" s="94">
        <v>0</v>
      </c>
      <c r="U297" s="94">
        <v>0</v>
      </c>
      <c r="V297" s="94">
        <v>0</v>
      </c>
      <c r="W297" s="94">
        <v>0</v>
      </c>
      <c r="X297" s="94">
        <v>12</v>
      </c>
      <c r="Y297" s="94">
        <v>0</v>
      </c>
      <c r="Z297" s="94">
        <v>54000290</v>
      </c>
    </row>
    <row r="298" spans="4:26">
      <c r="D298" s="98" t="s">
        <v>511</v>
      </c>
      <c r="E298" s="95" t="s">
        <v>1157</v>
      </c>
      <c r="F298" s="97" t="s">
        <v>472</v>
      </c>
      <c r="G298" s="95" t="s">
        <v>3896</v>
      </c>
      <c r="H298" s="94" t="s">
        <v>960</v>
      </c>
      <c r="I298" s="99">
        <v>13</v>
      </c>
      <c r="J298" s="99">
        <v>1</v>
      </c>
      <c r="K298" s="110">
        <v>8</v>
      </c>
      <c r="L298" s="94">
        <v>7</v>
      </c>
      <c r="M298" s="94">
        <v>1</v>
      </c>
      <c r="N298" s="94">
        <v>0</v>
      </c>
      <c r="O298" s="94">
        <v>0</v>
      </c>
      <c r="P298" s="94">
        <v>0</v>
      </c>
      <c r="Q298" s="94">
        <v>0</v>
      </c>
      <c r="R298" s="94">
        <v>0</v>
      </c>
      <c r="S298" s="94">
        <v>0</v>
      </c>
      <c r="T298" s="94">
        <v>0</v>
      </c>
      <c r="U298" s="94">
        <v>0</v>
      </c>
      <c r="V298" s="94">
        <v>0</v>
      </c>
      <c r="W298" s="94">
        <v>0</v>
      </c>
      <c r="X298" s="94">
        <v>4</v>
      </c>
      <c r="Y298" s="94">
        <v>0</v>
      </c>
      <c r="Z298" s="94">
        <v>47876780</v>
      </c>
    </row>
    <row r="299" spans="4:26">
      <c r="D299" s="98" t="s">
        <v>511</v>
      </c>
      <c r="E299" s="95" t="s">
        <v>403</v>
      </c>
      <c r="F299" s="97" t="s">
        <v>472</v>
      </c>
      <c r="G299" s="95" t="s">
        <v>3897</v>
      </c>
      <c r="H299" s="94" t="s">
        <v>544</v>
      </c>
      <c r="I299" s="99">
        <v>13</v>
      </c>
      <c r="J299" s="99">
        <v>1</v>
      </c>
      <c r="K299" s="110">
        <v>34</v>
      </c>
      <c r="L299" s="94">
        <v>16</v>
      </c>
      <c r="M299" s="94">
        <v>1</v>
      </c>
      <c r="N299" s="94">
        <v>1</v>
      </c>
      <c r="O299" s="94">
        <v>1</v>
      </c>
      <c r="P299" s="94">
        <v>6</v>
      </c>
      <c r="Q299" s="94">
        <v>5</v>
      </c>
      <c r="R299" s="94">
        <v>1</v>
      </c>
      <c r="S299" s="94">
        <v>0</v>
      </c>
      <c r="T299" s="94">
        <v>0</v>
      </c>
      <c r="U299" s="94">
        <v>0</v>
      </c>
      <c r="V299" s="94">
        <v>0</v>
      </c>
      <c r="W299" s="94">
        <v>3</v>
      </c>
      <c r="X299" s="94">
        <v>8</v>
      </c>
      <c r="Y299" s="94">
        <v>2</v>
      </c>
      <c r="Z299" s="94">
        <v>47867290</v>
      </c>
    </row>
    <row r="300" spans="4:26">
      <c r="D300" s="98" t="s">
        <v>511</v>
      </c>
      <c r="E300" s="95" t="s">
        <v>937</v>
      </c>
      <c r="F300" s="97" t="s">
        <v>472</v>
      </c>
      <c r="G300" s="95" t="s">
        <v>3898</v>
      </c>
      <c r="H300" s="94" t="s">
        <v>948</v>
      </c>
      <c r="I300" s="99">
        <v>5</v>
      </c>
      <c r="J300" s="99">
        <v>1</v>
      </c>
      <c r="K300" s="110">
        <v>39</v>
      </c>
      <c r="L300" s="94">
        <v>30</v>
      </c>
      <c r="M300" s="94">
        <v>2</v>
      </c>
      <c r="N300" s="94">
        <v>2</v>
      </c>
      <c r="O300" s="94">
        <v>1</v>
      </c>
      <c r="P300" s="94">
        <v>3</v>
      </c>
      <c r="Q300" s="94">
        <v>0</v>
      </c>
      <c r="R300" s="94">
        <v>1</v>
      </c>
      <c r="S300" s="94">
        <v>0</v>
      </c>
      <c r="T300" s="94">
        <v>0</v>
      </c>
      <c r="U300" s="94">
        <v>0</v>
      </c>
      <c r="V300" s="94">
        <v>0</v>
      </c>
      <c r="W300" s="94">
        <v>0</v>
      </c>
      <c r="X300" s="94">
        <v>15</v>
      </c>
      <c r="Y300" s="94">
        <v>0</v>
      </c>
      <c r="Z300" s="94">
        <v>47869277</v>
      </c>
    </row>
    <row r="301" spans="4:26">
      <c r="D301" s="98" t="s">
        <v>511</v>
      </c>
      <c r="E301" s="95" t="s">
        <v>337</v>
      </c>
      <c r="F301" s="97" t="s">
        <v>472</v>
      </c>
      <c r="G301" s="95" t="s">
        <v>3899</v>
      </c>
      <c r="H301" s="94" t="s">
        <v>523</v>
      </c>
      <c r="I301" s="99">
        <v>5</v>
      </c>
      <c r="J301" s="99">
        <v>1</v>
      </c>
      <c r="K301" s="110">
        <v>63</v>
      </c>
      <c r="L301" s="94">
        <v>55</v>
      </c>
      <c r="M301" s="94">
        <v>1</v>
      </c>
      <c r="N301" s="94">
        <v>3</v>
      </c>
      <c r="O301" s="94">
        <v>2</v>
      </c>
      <c r="P301" s="94">
        <v>0</v>
      </c>
      <c r="Q301" s="94">
        <v>0</v>
      </c>
      <c r="R301" s="94">
        <v>2</v>
      </c>
      <c r="S301" s="94">
        <v>0</v>
      </c>
      <c r="T301" s="94">
        <v>0</v>
      </c>
      <c r="U301" s="94">
        <v>0</v>
      </c>
      <c r="V301" s="94">
        <v>0</v>
      </c>
      <c r="W301" s="94">
        <v>0</v>
      </c>
      <c r="X301" s="94">
        <v>27</v>
      </c>
      <c r="Y301" s="94">
        <v>0</v>
      </c>
      <c r="Z301" s="94">
        <v>46067831</v>
      </c>
    </row>
    <row r="302" spans="4:26">
      <c r="D302" s="98" t="s">
        <v>511</v>
      </c>
      <c r="E302" s="95" t="s">
        <v>392</v>
      </c>
      <c r="F302" s="97" t="s">
        <v>472</v>
      </c>
      <c r="G302" s="95" t="s">
        <v>3900</v>
      </c>
      <c r="H302" s="94" t="s">
        <v>979</v>
      </c>
      <c r="I302" s="99">
        <v>5</v>
      </c>
      <c r="J302" s="99">
        <v>1</v>
      </c>
      <c r="K302" s="110">
        <v>29</v>
      </c>
      <c r="L302" s="94">
        <v>24</v>
      </c>
      <c r="M302" s="94">
        <v>1</v>
      </c>
      <c r="N302" s="94">
        <v>1</v>
      </c>
      <c r="O302" s="94">
        <v>1</v>
      </c>
      <c r="P302" s="94">
        <v>1</v>
      </c>
      <c r="Q302" s="94">
        <v>0</v>
      </c>
      <c r="R302" s="94">
        <v>1</v>
      </c>
      <c r="S302" s="94">
        <v>0</v>
      </c>
      <c r="T302" s="94">
        <v>0</v>
      </c>
      <c r="U302" s="94">
        <v>0</v>
      </c>
      <c r="V302" s="94">
        <v>0</v>
      </c>
      <c r="W302" s="94">
        <v>0</v>
      </c>
      <c r="X302" s="94">
        <v>11</v>
      </c>
      <c r="Y302" s="94">
        <v>0</v>
      </c>
      <c r="Z302" s="94">
        <v>47868906</v>
      </c>
    </row>
    <row r="303" spans="4:26">
      <c r="D303" s="98" t="s">
        <v>511</v>
      </c>
      <c r="E303" s="95" t="s">
        <v>353</v>
      </c>
      <c r="F303" s="97" t="s">
        <v>472</v>
      </c>
      <c r="G303" s="95" t="s">
        <v>3901</v>
      </c>
      <c r="H303" s="94" t="s">
        <v>980</v>
      </c>
      <c r="I303" s="99">
        <v>5</v>
      </c>
      <c r="J303" s="99">
        <v>1</v>
      </c>
      <c r="K303" s="110">
        <v>39</v>
      </c>
      <c r="L303" s="94">
        <v>28</v>
      </c>
      <c r="M303" s="94">
        <v>1</v>
      </c>
      <c r="N303" s="94">
        <v>2</v>
      </c>
      <c r="O303" s="94">
        <v>2</v>
      </c>
      <c r="P303" s="94">
        <v>4</v>
      </c>
      <c r="Q303" s="94">
        <v>0</v>
      </c>
      <c r="R303" s="94">
        <v>2</v>
      </c>
      <c r="S303" s="94">
        <v>0</v>
      </c>
      <c r="T303" s="94">
        <v>0</v>
      </c>
      <c r="U303" s="94">
        <v>0</v>
      </c>
      <c r="V303" s="94">
        <v>0</v>
      </c>
      <c r="W303" s="94">
        <v>0</v>
      </c>
      <c r="X303" s="94">
        <v>14</v>
      </c>
      <c r="Y303" s="94">
        <v>0</v>
      </c>
      <c r="Z303" s="94">
        <v>47861229</v>
      </c>
    </row>
    <row r="304" spans="4:26">
      <c r="E304" s="95" t="s">
        <v>343</v>
      </c>
      <c r="F304" s="97" t="s">
        <v>472</v>
      </c>
      <c r="G304" s="95" t="s">
        <v>3902</v>
      </c>
      <c r="H304" s="94" t="s">
        <v>981</v>
      </c>
      <c r="I304" s="99">
        <v>5</v>
      </c>
      <c r="J304" s="99">
        <v>1</v>
      </c>
      <c r="K304" s="110">
        <v>15</v>
      </c>
      <c r="L304" s="94">
        <v>11</v>
      </c>
      <c r="M304" s="94">
        <v>1</v>
      </c>
      <c r="N304" s="94">
        <v>1</v>
      </c>
      <c r="O304" s="94">
        <v>1</v>
      </c>
      <c r="P304" s="94">
        <v>1</v>
      </c>
      <c r="Q304" s="94">
        <v>0</v>
      </c>
      <c r="R304" s="94">
        <v>0</v>
      </c>
      <c r="S304" s="94">
        <v>0</v>
      </c>
      <c r="T304" s="94">
        <v>0</v>
      </c>
      <c r="U304" s="94">
        <v>0</v>
      </c>
      <c r="V304" s="94">
        <v>0</v>
      </c>
      <c r="W304" s="94">
        <v>0</v>
      </c>
      <c r="X304" s="94">
        <v>6</v>
      </c>
      <c r="Y304" s="94">
        <v>0</v>
      </c>
      <c r="Z304" s="94">
        <v>47872032</v>
      </c>
    </row>
    <row r="305" spans="4:26">
      <c r="E305" s="95" t="s">
        <v>366</v>
      </c>
      <c r="F305" s="97" t="s">
        <v>472</v>
      </c>
      <c r="G305" s="95" t="s">
        <v>3903</v>
      </c>
      <c r="H305" s="94" t="s">
        <v>982</v>
      </c>
      <c r="I305" s="99">
        <v>5</v>
      </c>
      <c r="J305" s="99">
        <v>1</v>
      </c>
      <c r="K305" s="110">
        <v>31</v>
      </c>
      <c r="L305" s="94">
        <v>26</v>
      </c>
      <c r="M305" s="94">
        <v>1</v>
      </c>
      <c r="N305" s="94">
        <v>2</v>
      </c>
      <c r="O305" s="94">
        <v>2</v>
      </c>
      <c r="P305" s="94">
        <v>0</v>
      </c>
      <c r="Q305" s="94">
        <v>0</v>
      </c>
      <c r="R305" s="94">
        <v>0</v>
      </c>
      <c r="S305" s="94">
        <v>0</v>
      </c>
      <c r="T305" s="94">
        <v>0</v>
      </c>
      <c r="U305" s="94">
        <v>0</v>
      </c>
      <c r="V305" s="94">
        <v>0</v>
      </c>
      <c r="W305" s="94">
        <v>0</v>
      </c>
      <c r="X305" s="94">
        <v>13</v>
      </c>
      <c r="Y305" s="94">
        <v>0</v>
      </c>
      <c r="Z305" s="94">
        <v>47876679</v>
      </c>
    </row>
    <row r="306" spans="4:26">
      <c r="E306" s="95" t="s">
        <v>365</v>
      </c>
      <c r="F306" s="97" t="s">
        <v>472</v>
      </c>
      <c r="G306" s="95" t="s">
        <v>3904</v>
      </c>
      <c r="H306" s="94" t="s">
        <v>983</v>
      </c>
      <c r="I306" s="99">
        <v>5</v>
      </c>
      <c r="J306" s="99">
        <v>1</v>
      </c>
      <c r="K306" s="110">
        <v>30</v>
      </c>
      <c r="L306" s="94">
        <v>26</v>
      </c>
      <c r="M306" s="94">
        <v>1</v>
      </c>
      <c r="N306" s="94">
        <v>1</v>
      </c>
      <c r="O306" s="94">
        <v>1</v>
      </c>
      <c r="P306" s="94">
        <v>0</v>
      </c>
      <c r="Q306" s="94">
        <v>0</v>
      </c>
      <c r="R306" s="94">
        <v>1</v>
      </c>
      <c r="S306" s="94">
        <v>0</v>
      </c>
      <c r="T306" s="94">
        <v>0</v>
      </c>
      <c r="U306" s="94">
        <v>0</v>
      </c>
      <c r="V306" s="94">
        <v>0</v>
      </c>
      <c r="W306" s="94">
        <v>0</v>
      </c>
      <c r="X306" s="94">
        <v>13</v>
      </c>
      <c r="Y306" s="94">
        <v>0</v>
      </c>
      <c r="Z306" s="94">
        <v>47865061</v>
      </c>
    </row>
    <row r="307" spans="4:26">
      <c r="D307" s="98" t="s">
        <v>511</v>
      </c>
      <c r="E307" s="95" t="s">
        <v>341</v>
      </c>
      <c r="F307" s="97" t="s">
        <v>472</v>
      </c>
      <c r="G307" s="95" t="s">
        <v>3905</v>
      </c>
      <c r="H307" s="94" t="s">
        <v>984</v>
      </c>
      <c r="I307" s="99">
        <v>5</v>
      </c>
      <c r="J307" s="99">
        <v>1</v>
      </c>
      <c r="K307" s="110">
        <v>38</v>
      </c>
      <c r="L307" s="94">
        <v>32</v>
      </c>
      <c r="M307" s="94">
        <v>2</v>
      </c>
      <c r="N307" s="94">
        <v>2</v>
      </c>
      <c r="O307" s="94">
        <v>1</v>
      </c>
      <c r="P307" s="94">
        <v>0</v>
      </c>
      <c r="Q307" s="94">
        <v>0</v>
      </c>
      <c r="R307" s="94">
        <v>1</v>
      </c>
      <c r="S307" s="94">
        <v>0</v>
      </c>
      <c r="T307" s="94">
        <v>0</v>
      </c>
      <c r="U307" s="94">
        <v>0</v>
      </c>
      <c r="V307" s="94">
        <v>0</v>
      </c>
      <c r="W307" s="94">
        <v>0</v>
      </c>
      <c r="X307" s="94">
        <v>17</v>
      </c>
      <c r="Y307" s="94">
        <v>0</v>
      </c>
      <c r="Z307" s="94">
        <v>47867025</v>
      </c>
    </row>
    <row r="308" spans="4:26">
      <c r="E308" s="95" t="s">
        <v>396</v>
      </c>
      <c r="F308" s="97" t="s">
        <v>472</v>
      </c>
      <c r="G308" s="95" t="s">
        <v>3906</v>
      </c>
      <c r="H308" s="94" t="s">
        <v>985</v>
      </c>
      <c r="I308" s="99">
        <v>5</v>
      </c>
      <c r="J308" s="99">
        <v>1</v>
      </c>
      <c r="K308" s="110">
        <v>33</v>
      </c>
      <c r="L308" s="94">
        <v>26</v>
      </c>
      <c r="M308" s="94">
        <v>1</v>
      </c>
      <c r="N308" s="94">
        <v>2</v>
      </c>
      <c r="O308" s="94">
        <v>1</v>
      </c>
      <c r="P308" s="94">
        <v>3</v>
      </c>
      <c r="Q308" s="94">
        <v>0</v>
      </c>
      <c r="R308" s="94">
        <v>0</v>
      </c>
      <c r="S308" s="94">
        <v>0</v>
      </c>
      <c r="T308" s="94">
        <v>0</v>
      </c>
      <c r="U308" s="94">
        <v>0</v>
      </c>
      <c r="V308" s="94">
        <v>0</v>
      </c>
      <c r="W308" s="94">
        <v>0</v>
      </c>
      <c r="X308" s="94">
        <v>13</v>
      </c>
      <c r="Y308" s="94">
        <v>0</v>
      </c>
      <c r="Z308" s="94">
        <v>41145294</v>
      </c>
    </row>
    <row r="309" spans="4:26">
      <c r="E309" s="95" t="s">
        <v>389</v>
      </c>
      <c r="F309" s="97" t="s">
        <v>472</v>
      </c>
      <c r="G309" s="95" t="s">
        <v>3907</v>
      </c>
      <c r="H309" s="94" t="s">
        <v>986</v>
      </c>
      <c r="I309" s="99">
        <v>5</v>
      </c>
      <c r="J309" s="99">
        <v>1</v>
      </c>
      <c r="K309" s="110">
        <v>31</v>
      </c>
      <c r="L309" s="94">
        <v>27</v>
      </c>
      <c r="M309" s="94">
        <v>2</v>
      </c>
      <c r="N309" s="94">
        <v>1</v>
      </c>
      <c r="O309" s="94">
        <v>1</v>
      </c>
      <c r="P309" s="94">
        <v>0</v>
      </c>
      <c r="Q309" s="94">
        <v>0</v>
      </c>
      <c r="R309" s="94">
        <v>0</v>
      </c>
      <c r="S309" s="94">
        <v>0</v>
      </c>
      <c r="T309" s="94">
        <v>0</v>
      </c>
      <c r="U309" s="94">
        <v>0</v>
      </c>
      <c r="V309" s="94">
        <v>0</v>
      </c>
      <c r="W309" s="94">
        <v>0</v>
      </c>
      <c r="X309" s="94">
        <v>13</v>
      </c>
      <c r="Y309" s="94">
        <v>0</v>
      </c>
      <c r="Z309" s="94">
        <v>46064525</v>
      </c>
    </row>
    <row r="310" spans="4:26">
      <c r="D310" s="98" t="s">
        <v>511</v>
      </c>
      <c r="E310" s="95" t="s">
        <v>364</v>
      </c>
      <c r="F310" s="97" t="s">
        <v>472</v>
      </c>
      <c r="G310" s="95" t="s">
        <v>3908</v>
      </c>
      <c r="H310" s="94" t="s">
        <v>950</v>
      </c>
      <c r="I310" s="99">
        <v>5</v>
      </c>
      <c r="J310" s="99">
        <v>1</v>
      </c>
      <c r="K310" s="110">
        <v>31</v>
      </c>
      <c r="L310" s="94">
        <v>26</v>
      </c>
      <c r="M310" s="94">
        <v>2</v>
      </c>
      <c r="N310" s="94">
        <v>2</v>
      </c>
      <c r="O310" s="94">
        <v>1</v>
      </c>
      <c r="P310" s="94">
        <v>0</v>
      </c>
      <c r="Q310" s="94">
        <v>0</v>
      </c>
      <c r="R310" s="94">
        <v>0</v>
      </c>
      <c r="S310" s="94">
        <v>0</v>
      </c>
      <c r="T310" s="94">
        <v>0</v>
      </c>
      <c r="U310" s="94">
        <v>0</v>
      </c>
      <c r="V310" s="94">
        <v>0</v>
      </c>
      <c r="W310" s="94">
        <v>0</v>
      </c>
      <c r="X310" s="94">
        <v>14</v>
      </c>
      <c r="Y310" s="94">
        <v>0</v>
      </c>
      <c r="Z310" s="94">
        <v>46072252</v>
      </c>
    </row>
    <row r="311" spans="4:26">
      <c r="D311" s="98" t="s">
        <v>511</v>
      </c>
      <c r="E311" s="95" t="s">
        <v>362</v>
      </c>
      <c r="F311" s="97" t="s">
        <v>472</v>
      </c>
      <c r="G311" s="95" t="s">
        <v>3909</v>
      </c>
      <c r="H311" s="94" t="s">
        <v>987</v>
      </c>
      <c r="I311" s="99">
        <v>5</v>
      </c>
      <c r="J311" s="99">
        <v>1</v>
      </c>
      <c r="K311" s="110">
        <v>29</v>
      </c>
      <c r="L311" s="94">
        <v>24</v>
      </c>
      <c r="M311" s="94">
        <v>2</v>
      </c>
      <c r="N311" s="94">
        <v>2</v>
      </c>
      <c r="O311" s="94">
        <v>1</v>
      </c>
      <c r="P311" s="94">
        <v>0</v>
      </c>
      <c r="Q311" s="94">
        <v>0</v>
      </c>
      <c r="R311" s="94">
        <v>0</v>
      </c>
      <c r="S311" s="94">
        <v>0</v>
      </c>
      <c r="T311" s="94">
        <v>0</v>
      </c>
      <c r="U311" s="94">
        <v>0</v>
      </c>
      <c r="V311" s="94">
        <v>0</v>
      </c>
      <c r="W311" s="94">
        <v>0</v>
      </c>
      <c r="X311" s="94">
        <v>9</v>
      </c>
      <c r="Y311" s="94">
        <v>0</v>
      </c>
      <c r="Z311" s="94">
        <v>41145839</v>
      </c>
    </row>
    <row r="312" spans="4:26">
      <c r="E312" s="95" t="s">
        <v>344</v>
      </c>
      <c r="F312" s="97" t="s">
        <v>472</v>
      </c>
      <c r="G312" s="95" t="s">
        <v>3910</v>
      </c>
      <c r="H312" s="94" t="s">
        <v>988</v>
      </c>
      <c r="I312" s="99">
        <v>5</v>
      </c>
      <c r="J312" s="99">
        <v>1</v>
      </c>
      <c r="K312" s="110">
        <v>48</v>
      </c>
      <c r="L312" s="94">
        <v>25</v>
      </c>
      <c r="M312" s="94">
        <v>2</v>
      </c>
      <c r="N312" s="94">
        <v>2</v>
      </c>
      <c r="O312" s="94">
        <v>1</v>
      </c>
      <c r="P312" s="94">
        <v>8</v>
      </c>
      <c r="Q312" s="94">
        <v>8</v>
      </c>
      <c r="R312" s="94">
        <v>2</v>
      </c>
      <c r="S312" s="94">
        <v>0</v>
      </c>
      <c r="T312" s="94">
        <v>0</v>
      </c>
      <c r="U312" s="94">
        <v>0</v>
      </c>
      <c r="V312" s="94">
        <v>0</v>
      </c>
      <c r="W312" s="94">
        <v>0</v>
      </c>
      <c r="X312" s="94">
        <v>11</v>
      </c>
      <c r="Y312" s="94">
        <v>1</v>
      </c>
      <c r="Z312" s="94">
        <v>47874678</v>
      </c>
    </row>
    <row r="313" spans="4:26">
      <c r="D313" s="98" t="s">
        <v>511</v>
      </c>
      <c r="E313" s="95" t="s">
        <v>386</v>
      </c>
      <c r="F313" s="97" t="s">
        <v>472</v>
      </c>
      <c r="G313" s="95" t="s">
        <v>3911</v>
      </c>
      <c r="H313" s="94" t="s">
        <v>989</v>
      </c>
      <c r="I313" s="99">
        <v>5</v>
      </c>
      <c r="J313" s="99">
        <v>1</v>
      </c>
      <c r="K313" s="110">
        <v>40</v>
      </c>
      <c r="L313" s="94">
        <v>32</v>
      </c>
      <c r="M313" s="94">
        <v>1</v>
      </c>
      <c r="N313" s="94">
        <v>2</v>
      </c>
      <c r="O313" s="94">
        <v>2</v>
      </c>
      <c r="P313" s="94">
        <v>2</v>
      </c>
      <c r="Q313" s="94">
        <v>0</v>
      </c>
      <c r="R313" s="94">
        <v>1</v>
      </c>
      <c r="S313" s="94">
        <v>0</v>
      </c>
      <c r="T313" s="94">
        <v>0</v>
      </c>
      <c r="U313" s="94">
        <v>0</v>
      </c>
      <c r="V313" s="94">
        <v>0</v>
      </c>
      <c r="W313" s="94">
        <v>0</v>
      </c>
      <c r="X313" s="94">
        <v>16</v>
      </c>
      <c r="Y313" s="94">
        <v>0</v>
      </c>
      <c r="Z313" s="94">
        <v>41137876</v>
      </c>
    </row>
    <row r="314" spans="4:26">
      <c r="D314" s="98" t="s">
        <v>511</v>
      </c>
      <c r="E314" s="95" t="s">
        <v>385</v>
      </c>
      <c r="F314" s="97" t="s">
        <v>472</v>
      </c>
      <c r="G314" s="95" t="s">
        <v>3912</v>
      </c>
      <c r="H314" s="94" t="s">
        <v>990</v>
      </c>
      <c r="I314" s="99">
        <v>5</v>
      </c>
      <c r="J314" s="99">
        <v>1</v>
      </c>
      <c r="K314" s="110">
        <v>43</v>
      </c>
      <c r="L314" s="94">
        <v>32</v>
      </c>
      <c r="M314" s="94">
        <v>2</v>
      </c>
      <c r="N314" s="94">
        <v>2</v>
      </c>
      <c r="O314" s="94">
        <v>3</v>
      </c>
      <c r="P314" s="94">
        <v>3</v>
      </c>
      <c r="Q314" s="94">
        <v>0</v>
      </c>
      <c r="R314" s="94">
        <v>1</v>
      </c>
      <c r="S314" s="94">
        <v>0</v>
      </c>
      <c r="T314" s="94">
        <v>0</v>
      </c>
      <c r="U314" s="94">
        <v>0</v>
      </c>
      <c r="V314" s="94">
        <v>0</v>
      </c>
      <c r="W314" s="94">
        <v>0</v>
      </c>
      <c r="X314" s="94">
        <v>16</v>
      </c>
      <c r="Y314" s="94">
        <v>0</v>
      </c>
      <c r="Z314" s="94">
        <v>41134480</v>
      </c>
    </row>
    <row r="315" spans="4:26">
      <c r="D315" s="98" t="s">
        <v>511</v>
      </c>
      <c r="E315" s="95" t="s">
        <v>379</v>
      </c>
      <c r="F315" s="97" t="s">
        <v>472</v>
      </c>
      <c r="G315" s="95" t="s">
        <v>3913</v>
      </c>
      <c r="H315" s="94" t="s">
        <v>991</v>
      </c>
      <c r="I315" s="99">
        <v>5</v>
      </c>
      <c r="J315" s="99">
        <v>1</v>
      </c>
      <c r="K315" s="110">
        <v>29</v>
      </c>
      <c r="L315" s="94">
        <v>22</v>
      </c>
      <c r="M315" s="94">
        <v>1</v>
      </c>
      <c r="N315" s="94">
        <v>2</v>
      </c>
      <c r="O315" s="94">
        <v>2</v>
      </c>
      <c r="P315" s="94">
        <v>1</v>
      </c>
      <c r="Q315" s="94">
        <v>0</v>
      </c>
      <c r="R315" s="94">
        <v>1</v>
      </c>
      <c r="S315" s="94">
        <v>0</v>
      </c>
      <c r="T315" s="94">
        <v>0</v>
      </c>
      <c r="U315" s="94">
        <v>0</v>
      </c>
      <c r="V315" s="94">
        <v>0</v>
      </c>
      <c r="W315" s="94">
        <v>0</v>
      </c>
      <c r="X315" s="94">
        <v>11</v>
      </c>
      <c r="Y315" s="94">
        <v>0</v>
      </c>
      <c r="Z315" s="94">
        <v>2414071</v>
      </c>
    </row>
    <row r="316" spans="4:26">
      <c r="D316" s="98" t="s">
        <v>511</v>
      </c>
      <c r="E316" s="95" t="s">
        <v>380</v>
      </c>
      <c r="F316" s="97" t="s">
        <v>472</v>
      </c>
      <c r="G316" s="95" t="s">
        <v>3914</v>
      </c>
      <c r="H316" s="94" t="s">
        <v>992</v>
      </c>
      <c r="I316" s="99">
        <v>5</v>
      </c>
      <c r="J316" s="99">
        <v>1</v>
      </c>
      <c r="K316" s="110">
        <v>29</v>
      </c>
      <c r="L316" s="94">
        <v>22</v>
      </c>
      <c r="M316" s="94">
        <v>1</v>
      </c>
      <c r="N316" s="94">
        <v>2</v>
      </c>
      <c r="O316" s="94">
        <v>3</v>
      </c>
      <c r="P316" s="94">
        <v>0</v>
      </c>
      <c r="Q316" s="94">
        <v>0</v>
      </c>
      <c r="R316" s="94">
        <v>1</v>
      </c>
      <c r="S316" s="94">
        <v>0</v>
      </c>
      <c r="T316" s="94">
        <v>0</v>
      </c>
      <c r="U316" s="94">
        <v>0</v>
      </c>
      <c r="V316" s="94">
        <v>0</v>
      </c>
      <c r="W316" s="94">
        <v>0</v>
      </c>
      <c r="X316" s="94">
        <v>10</v>
      </c>
      <c r="Y316" s="94">
        <v>0</v>
      </c>
      <c r="Z316" s="94">
        <v>5339235</v>
      </c>
    </row>
    <row r="317" spans="4:26">
      <c r="D317" s="98" t="s">
        <v>511</v>
      </c>
      <c r="E317" s="95" t="s">
        <v>409</v>
      </c>
      <c r="F317" s="97" t="s">
        <v>472</v>
      </c>
      <c r="G317" s="95" t="s">
        <v>3915</v>
      </c>
      <c r="H317" s="94" t="s">
        <v>993</v>
      </c>
      <c r="I317" s="99">
        <v>5</v>
      </c>
      <c r="J317" s="99">
        <v>1</v>
      </c>
      <c r="K317" s="110">
        <v>89</v>
      </c>
      <c r="L317" s="94">
        <v>73</v>
      </c>
      <c r="M317" s="94">
        <v>3</v>
      </c>
      <c r="N317" s="94">
        <v>5</v>
      </c>
      <c r="O317" s="94">
        <v>4</v>
      </c>
      <c r="P317" s="94">
        <v>2</v>
      </c>
      <c r="Q317" s="94">
        <v>0</v>
      </c>
      <c r="R317" s="94">
        <v>2</v>
      </c>
      <c r="S317" s="94">
        <v>0</v>
      </c>
      <c r="T317" s="94">
        <v>0</v>
      </c>
      <c r="U317" s="94">
        <v>0</v>
      </c>
      <c r="V317" s="94">
        <v>0</v>
      </c>
      <c r="W317" s="94">
        <v>0</v>
      </c>
      <c r="X317" s="94">
        <v>35</v>
      </c>
      <c r="Y317" s="94">
        <v>0</v>
      </c>
      <c r="Z317" s="94">
        <v>35967419</v>
      </c>
    </row>
    <row r="318" spans="4:26">
      <c r="E318" s="95" t="s">
        <v>410</v>
      </c>
      <c r="F318" s="97" t="s">
        <v>472</v>
      </c>
      <c r="G318" s="95" t="s">
        <v>3916</v>
      </c>
      <c r="H318" s="94" t="s">
        <v>994</v>
      </c>
      <c r="I318" s="99">
        <v>5</v>
      </c>
      <c r="J318" s="99">
        <v>1</v>
      </c>
      <c r="K318" s="110">
        <v>29</v>
      </c>
      <c r="L318" s="94">
        <v>22</v>
      </c>
      <c r="M318" s="94">
        <v>1</v>
      </c>
      <c r="N318" s="94">
        <v>2</v>
      </c>
      <c r="O318" s="94">
        <v>2</v>
      </c>
      <c r="P318" s="94">
        <v>1</v>
      </c>
      <c r="Q318" s="94">
        <v>0</v>
      </c>
      <c r="R318" s="94">
        <v>1</v>
      </c>
      <c r="S318" s="94">
        <v>0</v>
      </c>
      <c r="T318" s="94">
        <v>0</v>
      </c>
      <c r="U318" s="94">
        <v>0</v>
      </c>
      <c r="V318" s="94">
        <v>0</v>
      </c>
      <c r="W318" s="94">
        <v>0</v>
      </c>
      <c r="X318" s="94">
        <v>11</v>
      </c>
      <c r="Y318" s="94">
        <v>0</v>
      </c>
      <c r="Z318" s="94">
        <v>35967371</v>
      </c>
    </row>
    <row r="319" spans="4:26">
      <c r="E319" s="95" t="s">
        <v>339</v>
      </c>
      <c r="F319" s="97" t="s">
        <v>472</v>
      </c>
      <c r="G319" s="95" t="s">
        <v>3917</v>
      </c>
      <c r="H319" s="94" t="s">
        <v>951</v>
      </c>
      <c r="I319" s="99">
        <v>5</v>
      </c>
      <c r="J319" s="99">
        <v>1</v>
      </c>
      <c r="K319" s="110">
        <v>48</v>
      </c>
      <c r="L319" s="94">
        <v>30</v>
      </c>
      <c r="M319" s="94">
        <v>2</v>
      </c>
      <c r="N319" s="94">
        <v>3</v>
      </c>
      <c r="O319" s="94">
        <v>2</v>
      </c>
      <c r="P319" s="94">
        <v>5</v>
      </c>
      <c r="Q319" s="94">
        <v>3</v>
      </c>
      <c r="R319" s="94">
        <v>3</v>
      </c>
      <c r="S319" s="94">
        <v>0</v>
      </c>
      <c r="T319" s="94">
        <v>0</v>
      </c>
      <c r="U319" s="94">
        <v>0</v>
      </c>
      <c r="V319" s="94">
        <v>0</v>
      </c>
      <c r="W319" s="94">
        <v>0</v>
      </c>
      <c r="X319" s="94">
        <v>12</v>
      </c>
      <c r="Y319" s="94">
        <v>3</v>
      </c>
      <c r="Z319" s="94">
        <v>47866936</v>
      </c>
    </row>
    <row r="320" spans="4:26">
      <c r="D320" s="98" t="s">
        <v>511</v>
      </c>
      <c r="E320" s="95" t="s">
        <v>384</v>
      </c>
      <c r="F320" s="97" t="s">
        <v>472</v>
      </c>
      <c r="G320" s="95" t="s">
        <v>3918</v>
      </c>
      <c r="H320" s="94" t="s">
        <v>952</v>
      </c>
      <c r="I320" s="99">
        <v>5</v>
      </c>
      <c r="J320" s="99">
        <v>1</v>
      </c>
      <c r="K320" s="110">
        <v>22</v>
      </c>
      <c r="L320" s="94">
        <v>20</v>
      </c>
      <c r="M320" s="94">
        <v>1</v>
      </c>
      <c r="N320" s="94">
        <v>0</v>
      </c>
      <c r="O320" s="94">
        <v>1</v>
      </c>
      <c r="P320" s="94">
        <v>0</v>
      </c>
      <c r="Q320" s="94">
        <v>0</v>
      </c>
      <c r="R320" s="94">
        <v>0</v>
      </c>
      <c r="S320" s="94">
        <v>0</v>
      </c>
      <c r="T320" s="94">
        <v>0</v>
      </c>
      <c r="U320" s="94">
        <v>0</v>
      </c>
      <c r="V320" s="94">
        <v>0</v>
      </c>
      <c r="W320" s="94">
        <v>0</v>
      </c>
      <c r="X320" s="94">
        <v>8</v>
      </c>
      <c r="Y320" s="94">
        <v>0</v>
      </c>
      <c r="Z320" s="94">
        <v>47869461</v>
      </c>
    </row>
    <row r="321" spans="4:26">
      <c r="E321" s="95" t="s">
        <v>374</v>
      </c>
      <c r="F321" s="97" t="s">
        <v>472</v>
      </c>
      <c r="G321" s="95" t="s">
        <v>3919</v>
      </c>
      <c r="H321" s="94" t="s">
        <v>953</v>
      </c>
      <c r="I321" s="99">
        <v>5</v>
      </c>
      <c r="J321" s="99">
        <v>1</v>
      </c>
      <c r="K321" s="110">
        <v>24</v>
      </c>
      <c r="L321" s="94">
        <v>19</v>
      </c>
      <c r="M321" s="94">
        <v>2</v>
      </c>
      <c r="N321" s="94">
        <v>1</v>
      </c>
      <c r="O321" s="94">
        <v>0</v>
      </c>
      <c r="P321" s="94">
        <v>1</v>
      </c>
      <c r="Q321" s="94">
        <v>0</v>
      </c>
      <c r="R321" s="94">
        <v>1</v>
      </c>
      <c r="S321" s="94">
        <v>0</v>
      </c>
      <c r="T321" s="94">
        <v>0</v>
      </c>
      <c r="U321" s="94">
        <v>0</v>
      </c>
      <c r="V321" s="94">
        <v>0</v>
      </c>
      <c r="W321" s="94">
        <v>0</v>
      </c>
      <c r="X321" s="94">
        <v>9</v>
      </c>
      <c r="Y321" s="94">
        <v>0</v>
      </c>
      <c r="Z321" s="94">
        <v>47865612</v>
      </c>
    </row>
    <row r="322" spans="4:26">
      <c r="D322" s="98" t="s">
        <v>511</v>
      </c>
      <c r="E322" s="95" t="s">
        <v>346</v>
      </c>
      <c r="F322" s="97" t="s">
        <v>472</v>
      </c>
      <c r="G322" s="95" t="s">
        <v>3920</v>
      </c>
      <c r="H322" s="94" t="s">
        <v>954</v>
      </c>
      <c r="I322" s="99">
        <v>5</v>
      </c>
      <c r="J322" s="99">
        <v>1</v>
      </c>
      <c r="K322" s="110">
        <v>13</v>
      </c>
      <c r="L322" s="94">
        <v>10</v>
      </c>
      <c r="M322" s="94">
        <v>1</v>
      </c>
      <c r="N322" s="94">
        <v>1</v>
      </c>
      <c r="O322" s="94">
        <v>1</v>
      </c>
      <c r="P322" s="94">
        <v>0</v>
      </c>
      <c r="Q322" s="94">
        <v>0</v>
      </c>
      <c r="R322" s="94">
        <v>0</v>
      </c>
      <c r="S322" s="94">
        <v>0</v>
      </c>
      <c r="T322" s="94">
        <v>0</v>
      </c>
      <c r="U322" s="94">
        <v>0</v>
      </c>
      <c r="V322" s="94">
        <v>0</v>
      </c>
      <c r="W322" s="94">
        <v>0</v>
      </c>
      <c r="X322" s="94">
        <v>7</v>
      </c>
      <c r="Y322" s="94">
        <v>0</v>
      </c>
      <c r="Z322" s="94">
        <v>47865836</v>
      </c>
    </row>
    <row r="323" spans="4:26">
      <c r="D323" s="98" t="s">
        <v>511</v>
      </c>
      <c r="E323" s="95" t="s">
        <v>938</v>
      </c>
      <c r="F323" s="97" t="s">
        <v>472</v>
      </c>
      <c r="G323" s="95" t="s">
        <v>3921</v>
      </c>
      <c r="H323" s="94" t="s">
        <v>955</v>
      </c>
      <c r="I323" s="99">
        <v>5</v>
      </c>
      <c r="J323" s="99">
        <v>1</v>
      </c>
      <c r="K323" s="110">
        <v>66</v>
      </c>
      <c r="L323" s="94">
        <v>55</v>
      </c>
      <c r="M323" s="94">
        <v>2</v>
      </c>
      <c r="N323" s="94">
        <v>4</v>
      </c>
      <c r="O323" s="94">
        <v>3</v>
      </c>
      <c r="P323" s="94">
        <v>1</v>
      </c>
      <c r="Q323" s="94">
        <v>0</v>
      </c>
      <c r="R323" s="94">
        <v>1</v>
      </c>
      <c r="S323" s="94">
        <v>0</v>
      </c>
      <c r="T323" s="94">
        <v>0</v>
      </c>
      <c r="U323" s="94">
        <v>0</v>
      </c>
      <c r="V323" s="94">
        <v>0</v>
      </c>
      <c r="W323" s="94">
        <v>0</v>
      </c>
      <c r="X323" s="94">
        <v>26</v>
      </c>
      <c r="Y323" s="94">
        <v>0</v>
      </c>
      <c r="Z323" s="94">
        <v>47866379</v>
      </c>
    </row>
    <row r="324" spans="4:26">
      <c r="D324" s="98" t="s">
        <v>511</v>
      </c>
      <c r="E324" s="95" t="s">
        <v>394</v>
      </c>
      <c r="F324" s="97" t="s">
        <v>472</v>
      </c>
      <c r="G324" s="95" t="s">
        <v>3922</v>
      </c>
      <c r="H324" s="94" t="s">
        <v>940</v>
      </c>
      <c r="I324" s="99">
        <v>5</v>
      </c>
      <c r="J324" s="99">
        <v>1</v>
      </c>
      <c r="K324" s="110">
        <v>12</v>
      </c>
      <c r="L324" s="94">
        <v>10</v>
      </c>
      <c r="M324" s="94">
        <v>1</v>
      </c>
      <c r="N324" s="94">
        <v>1</v>
      </c>
      <c r="O324" s="94">
        <v>0</v>
      </c>
      <c r="P324" s="94">
        <v>0</v>
      </c>
      <c r="Q324" s="94">
        <v>0</v>
      </c>
      <c r="R324" s="94">
        <v>0</v>
      </c>
      <c r="S324" s="94">
        <v>0</v>
      </c>
      <c r="T324" s="94">
        <v>0</v>
      </c>
      <c r="U324" s="94">
        <v>0</v>
      </c>
      <c r="V324" s="94">
        <v>0</v>
      </c>
      <c r="W324" s="94">
        <v>0</v>
      </c>
      <c r="X324" s="94">
        <v>6</v>
      </c>
      <c r="Y324" s="94">
        <v>0</v>
      </c>
      <c r="Z324" s="94">
        <v>94855682</v>
      </c>
    </row>
    <row r="325" spans="4:26">
      <c r="E325" s="95" t="s">
        <v>360</v>
      </c>
      <c r="F325" s="97" t="s">
        <v>472</v>
      </c>
      <c r="G325" s="95" t="s">
        <v>3923</v>
      </c>
      <c r="H325" s="94" t="s">
        <v>529</v>
      </c>
      <c r="I325" s="99">
        <v>5</v>
      </c>
      <c r="J325" s="99">
        <v>1</v>
      </c>
      <c r="K325" s="110">
        <v>39</v>
      </c>
      <c r="L325" s="94">
        <v>26</v>
      </c>
      <c r="M325" s="94">
        <v>2</v>
      </c>
      <c r="N325" s="94">
        <v>1</v>
      </c>
      <c r="O325" s="94">
        <v>1</v>
      </c>
      <c r="P325" s="94">
        <v>8</v>
      </c>
      <c r="Q325" s="94">
        <v>0</v>
      </c>
      <c r="R325" s="94">
        <v>1</v>
      </c>
      <c r="S325" s="94">
        <v>0</v>
      </c>
      <c r="T325" s="94">
        <v>0</v>
      </c>
      <c r="U325" s="94">
        <v>0</v>
      </c>
      <c r="V325" s="94">
        <v>0</v>
      </c>
      <c r="W325" s="94">
        <v>0</v>
      </c>
      <c r="X325" s="94">
        <v>12</v>
      </c>
      <c r="Y325" s="94">
        <v>0</v>
      </c>
      <c r="Z325" s="94">
        <v>41136591</v>
      </c>
    </row>
    <row r="326" spans="4:26">
      <c r="E326" s="95" t="s">
        <v>369</v>
      </c>
      <c r="F326" s="97" t="s">
        <v>472</v>
      </c>
      <c r="G326" s="95" t="s">
        <v>3924</v>
      </c>
      <c r="H326" s="94" t="s">
        <v>531</v>
      </c>
      <c r="I326" s="99">
        <v>5</v>
      </c>
      <c r="J326" s="99">
        <v>1</v>
      </c>
      <c r="K326" s="110">
        <v>42</v>
      </c>
      <c r="L326" s="94">
        <v>33</v>
      </c>
      <c r="M326" s="94">
        <v>1</v>
      </c>
      <c r="N326" s="94">
        <v>2</v>
      </c>
      <c r="O326" s="94">
        <v>0</v>
      </c>
      <c r="P326" s="94">
        <v>5</v>
      </c>
      <c r="Q326" s="94">
        <v>0</v>
      </c>
      <c r="R326" s="94">
        <v>1</v>
      </c>
      <c r="S326" s="94">
        <v>0</v>
      </c>
      <c r="T326" s="94">
        <v>0</v>
      </c>
      <c r="U326" s="94">
        <v>0</v>
      </c>
      <c r="V326" s="94">
        <v>0</v>
      </c>
      <c r="W326" s="94">
        <v>0</v>
      </c>
      <c r="X326" s="94">
        <v>15</v>
      </c>
      <c r="Y326" s="94">
        <v>0</v>
      </c>
      <c r="Z326" s="94">
        <v>47876946</v>
      </c>
    </row>
    <row r="327" spans="4:26">
      <c r="D327" s="98" t="s">
        <v>511</v>
      </c>
      <c r="E327" s="95" t="s">
        <v>354</v>
      </c>
      <c r="F327" s="97" t="s">
        <v>472</v>
      </c>
      <c r="G327" s="95" t="s">
        <v>3925</v>
      </c>
      <c r="H327" s="94" t="s">
        <v>942</v>
      </c>
      <c r="I327" s="99">
        <v>5</v>
      </c>
      <c r="J327" s="99">
        <v>1</v>
      </c>
      <c r="K327" s="110">
        <v>14</v>
      </c>
      <c r="L327" s="94">
        <v>12</v>
      </c>
      <c r="M327" s="94">
        <v>1</v>
      </c>
      <c r="N327" s="94">
        <v>1</v>
      </c>
      <c r="O327" s="94">
        <v>0</v>
      </c>
      <c r="P327" s="94">
        <v>0</v>
      </c>
      <c r="Q327" s="94">
        <v>0</v>
      </c>
      <c r="R327" s="94">
        <v>0</v>
      </c>
      <c r="S327" s="94">
        <v>0</v>
      </c>
      <c r="T327" s="94">
        <v>0</v>
      </c>
      <c r="U327" s="94">
        <v>0</v>
      </c>
      <c r="V327" s="94">
        <v>0</v>
      </c>
      <c r="W327" s="94">
        <v>0</v>
      </c>
      <c r="X327" s="94">
        <v>6</v>
      </c>
      <c r="Y327" s="94">
        <v>0</v>
      </c>
      <c r="Z327" s="94">
        <v>8579560</v>
      </c>
    </row>
    <row r="328" spans="4:26">
      <c r="D328" s="98" t="s">
        <v>511</v>
      </c>
      <c r="E328" s="95" t="s">
        <v>357</v>
      </c>
      <c r="F328" s="97" t="s">
        <v>472</v>
      </c>
      <c r="G328" s="95" t="s">
        <v>3926</v>
      </c>
      <c r="H328" s="94" t="s">
        <v>943</v>
      </c>
      <c r="I328" s="99">
        <v>5</v>
      </c>
      <c r="J328" s="99">
        <v>1</v>
      </c>
      <c r="K328" s="110">
        <v>15</v>
      </c>
      <c r="L328" s="94">
        <v>13</v>
      </c>
      <c r="M328" s="94">
        <v>1</v>
      </c>
      <c r="N328" s="94">
        <v>1</v>
      </c>
      <c r="O328" s="94">
        <v>0</v>
      </c>
      <c r="P328" s="94">
        <v>0</v>
      </c>
      <c r="Q328" s="94">
        <v>0</v>
      </c>
      <c r="R328" s="94">
        <v>0</v>
      </c>
      <c r="S328" s="94">
        <v>0</v>
      </c>
      <c r="T328" s="94">
        <v>0</v>
      </c>
      <c r="U328" s="94">
        <v>0</v>
      </c>
      <c r="V328" s="94">
        <v>0</v>
      </c>
      <c r="W328" s="94">
        <v>0</v>
      </c>
      <c r="X328" s="94">
        <v>6</v>
      </c>
      <c r="Y328" s="94">
        <v>0</v>
      </c>
      <c r="Z328" s="94">
        <v>47866706</v>
      </c>
    </row>
    <row r="329" spans="4:26">
      <c r="D329" s="98" t="s">
        <v>511</v>
      </c>
      <c r="E329" s="95" t="s">
        <v>939</v>
      </c>
      <c r="F329" s="97" t="s">
        <v>472</v>
      </c>
      <c r="G329" s="95" t="s">
        <v>3927</v>
      </c>
      <c r="H329" s="94" t="s">
        <v>536</v>
      </c>
      <c r="I329" s="99">
        <v>5</v>
      </c>
      <c r="J329" s="99">
        <v>1</v>
      </c>
      <c r="K329" s="110">
        <v>38</v>
      </c>
      <c r="L329" s="94">
        <v>33</v>
      </c>
      <c r="M329" s="94">
        <v>2</v>
      </c>
      <c r="N329" s="94">
        <v>2</v>
      </c>
      <c r="O329" s="94">
        <v>0</v>
      </c>
      <c r="P329" s="94">
        <v>0</v>
      </c>
      <c r="Q329" s="94">
        <v>0</v>
      </c>
      <c r="R329" s="94">
        <v>1</v>
      </c>
      <c r="S329" s="94">
        <v>0</v>
      </c>
      <c r="T329" s="94">
        <v>0</v>
      </c>
      <c r="U329" s="94">
        <v>0</v>
      </c>
      <c r="V329" s="94">
        <v>0</v>
      </c>
      <c r="W329" s="94">
        <v>0</v>
      </c>
      <c r="X329" s="94">
        <v>17</v>
      </c>
      <c r="Y329" s="94">
        <v>0</v>
      </c>
      <c r="Z329" s="94">
        <v>47866089</v>
      </c>
    </row>
    <row r="330" spans="4:26">
      <c r="D330" s="98" t="s">
        <v>511</v>
      </c>
      <c r="E330" s="95" t="s">
        <v>398</v>
      </c>
      <c r="F330" s="97" t="s">
        <v>472</v>
      </c>
      <c r="G330" s="95" t="s">
        <v>3928</v>
      </c>
      <c r="H330" s="94" t="s">
        <v>956</v>
      </c>
      <c r="I330" s="99">
        <v>5</v>
      </c>
      <c r="J330" s="99">
        <v>1</v>
      </c>
      <c r="K330" s="110">
        <v>34</v>
      </c>
      <c r="L330" s="94">
        <v>26</v>
      </c>
      <c r="M330" s="94">
        <v>2</v>
      </c>
      <c r="N330" s="94">
        <v>3</v>
      </c>
      <c r="O330" s="94">
        <v>2</v>
      </c>
      <c r="P330" s="94">
        <v>1</v>
      </c>
      <c r="Q330" s="94">
        <v>0</v>
      </c>
      <c r="R330" s="94">
        <v>0</v>
      </c>
      <c r="S330" s="94">
        <v>0</v>
      </c>
      <c r="T330" s="94">
        <v>0</v>
      </c>
      <c r="U330" s="94">
        <v>0</v>
      </c>
      <c r="V330" s="94">
        <v>0</v>
      </c>
      <c r="W330" s="94">
        <v>0</v>
      </c>
      <c r="X330" s="94">
        <v>14</v>
      </c>
      <c r="Y330" s="94">
        <v>0</v>
      </c>
      <c r="Z330" s="94">
        <v>47866847</v>
      </c>
    </row>
    <row r="331" spans="4:26">
      <c r="D331" s="98" t="s">
        <v>511</v>
      </c>
      <c r="E331" s="95" t="s">
        <v>387</v>
      </c>
      <c r="F331" s="97" t="s">
        <v>472</v>
      </c>
      <c r="G331" s="95" t="s">
        <v>3929</v>
      </c>
      <c r="H331" s="94" t="s">
        <v>538</v>
      </c>
      <c r="I331" s="99">
        <v>5</v>
      </c>
      <c r="J331" s="99">
        <v>1</v>
      </c>
      <c r="K331" s="110">
        <v>26</v>
      </c>
      <c r="L331" s="94">
        <v>21</v>
      </c>
      <c r="M331" s="94">
        <v>1</v>
      </c>
      <c r="N331" s="94">
        <v>2</v>
      </c>
      <c r="O331" s="94">
        <v>0</v>
      </c>
      <c r="P331" s="94">
        <v>1</v>
      </c>
      <c r="Q331" s="94">
        <v>0</v>
      </c>
      <c r="R331" s="94">
        <v>1</v>
      </c>
      <c r="S331" s="94">
        <v>0</v>
      </c>
      <c r="T331" s="94">
        <v>0</v>
      </c>
      <c r="U331" s="94">
        <v>0</v>
      </c>
      <c r="V331" s="94">
        <v>0</v>
      </c>
      <c r="W331" s="94">
        <v>0</v>
      </c>
      <c r="X331" s="94">
        <v>10</v>
      </c>
      <c r="Y331" s="94">
        <v>0</v>
      </c>
      <c r="Z331" s="94">
        <v>22778467</v>
      </c>
    </row>
    <row r="332" spans="4:26">
      <c r="D332" s="98" t="s">
        <v>511</v>
      </c>
      <c r="E332" s="95" t="s">
        <v>405</v>
      </c>
      <c r="F332" s="97" t="s">
        <v>472</v>
      </c>
      <c r="G332" s="95" t="s">
        <v>3930</v>
      </c>
      <c r="H332" s="94" t="s">
        <v>957</v>
      </c>
      <c r="I332" s="99">
        <v>5</v>
      </c>
      <c r="J332" s="99">
        <v>1</v>
      </c>
      <c r="K332" s="110">
        <v>14</v>
      </c>
      <c r="L332" s="94">
        <v>11</v>
      </c>
      <c r="M332" s="94">
        <v>1</v>
      </c>
      <c r="N332" s="94">
        <v>1</v>
      </c>
      <c r="O332" s="94">
        <v>1</v>
      </c>
      <c r="P332" s="94">
        <v>0</v>
      </c>
      <c r="Q332" s="94">
        <v>0</v>
      </c>
      <c r="R332" s="94">
        <v>0</v>
      </c>
      <c r="S332" s="94">
        <v>0</v>
      </c>
      <c r="T332" s="94">
        <v>0</v>
      </c>
      <c r="U332" s="94">
        <v>0</v>
      </c>
      <c r="V332" s="94">
        <v>0</v>
      </c>
      <c r="W332" s="94">
        <v>0</v>
      </c>
      <c r="X332" s="94">
        <v>6</v>
      </c>
      <c r="Y332" s="94">
        <v>0</v>
      </c>
      <c r="Z332" s="94">
        <v>47865753</v>
      </c>
    </row>
    <row r="333" spans="4:26">
      <c r="D333" s="98" t="s">
        <v>511</v>
      </c>
      <c r="E333" s="95" t="s">
        <v>375</v>
      </c>
      <c r="F333" s="97" t="s">
        <v>472</v>
      </c>
      <c r="G333" s="95" t="s">
        <v>3931</v>
      </c>
      <c r="H333" s="94" t="s">
        <v>533</v>
      </c>
      <c r="I333" s="99">
        <v>5</v>
      </c>
      <c r="J333" s="99">
        <v>1</v>
      </c>
      <c r="K333" s="110">
        <v>29</v>
      </c>
      <c r="L333" s="94">
        <v>24</v>
      </c>
      <c r="M333" s="94">
        <v>1</v>
      </c>
      <c r="N333" s="94">
        <v>2</v>
      </c>
      <c r="O333" s="94">
        <v>1</v>
      </c>
      <c r="P333" s="94">
        <v>0</v>
      </c>
      <c r="Q333" s="94">
        <v>0</v>
      </c>
      <c r="R333" s="94">
        <v>1</v>
      </c>
      <c r="S333" s="94">
        <v>0</v>
      </c>
      <c r="T333" s="94">
        <v>0</v>
      </c>
      <c r="U333" s="94">
        <v>0</v>
      </c>
      <c r="V333" s="94">
        <v>0</v>
      </c>
      <c r="W333" s="94">
        <v>0</v>
      </c>
      <c r="X333" s="94">
        <v>12</v>
      </c>
      <c r="Y333" s="94">
        <v>0</v>
      </c>
      <c r="Z333" s="94">
        <v>47867255</v>
      </c>
    </row>
    <row r="334" spans="4:26">
      <c r="D334" s="98" t="s">
        <v>511</v>
      </c>
      <c r="E334" s="95" t="s">
        <v>388</v>
      </c>
      <c r="F334" s="97" t="s">
        <v>472</v>
      </c>
      <c r="G334" s="95" t="s">
        <v>3932</v>
      </c>
      <c r="H334" s="94" t="s">
        <v>958</v>
      </c>
      <c r="I334" s="99">
        <v>5</v>
      </c>
      <c r="J334" s="99">
        <v>1</v>
      </c>
      <c r="K334" s="110">
        <v>31</v>
      </c>
      <c r="L334" s="94">
        <v>27</v>
      </c>
      <c r="M334" s="94">
        <v>1</v>
      </c>
      <c r="N334" s="94">
        <v>1</v>
      </c>
      <c r="O334" s="94">
        <v>2</v>
      </c>
      <c r="P334" s="94">
        <v>0</v>
      </c>
      <c r="Q334" s="94">
        <v>0</v>
      </c>
      <c r="R334" s="94">
        <v>0</v>
      </c>
      <c r="S334" s="94">
        <v>0</v>
      </c>
      <c r="T334" s="94">
        <v>0</v>
      </c>
      <c r="U334" s="94">
        <v>0</v>
      </c>
      <c r="V334" s="94">
        <v>0</v>
      </c>
      <c r="W334" s="94">
        <v>0</v>
      </c>
      <c r="X334" s="94">
        <v>13</v>
      </c>
      <c r="Y334" s="94">
        <v>0</v>
      </c>
      <c r="Z334" s="94">
        <v>41145963</v>
      </c>
    </row>
    <row r="335" spans="4:26">
      <c r="D335" s="98" t="s">
        <v>511</v>
      </c>
      <c r="E335" s="95" t="s">
        <v>334</v>
      </c>
      <c r="F335" s="97" t="s">
        <v>472</v>
      </c>
      <c r="G335" s="95" t="s">
        <v>3933</v>
      </c>
      <c r="H335" s="94" t="s">
        <v>521</v>
      </c>
      <c r="I335" s="99">
        <v>5</v>
      </c>
      <c r="J335" s="99">
        <v>1</v>
      </c>
      <c r="K335" s="110">
        <v>36</v>
      </c>
      <c r="L335" s="94">
        <v>27</v>
      </c>
      <c r="M335" s="94">
        <v>1</v>
      </c>
      <c r="N335" s="94">
        <v>2</v>
      </c>
      <c r="O335" s="94">
        <v>1</v>
      </c>
      <c r="P335" s="94">
        <v>4</v>
      </c>
      <c r="Q335" s="94">
        <v>0</v>
      </c>
      <c r="R335" s="94">
        <v>1</v>
      </c>
      <c r="S335" s="94">
        <v>0</v>
      </c>
      <c r="T335" s="94">
        <v>0</v>
      </c>
      <c r="U335" s="94">
        <v>0</v>
      </c>
      <c r="V335" s="94">
        <v>0</v>
      </c>
      <c r="W335" s="94">
        <v>0</v>
      </c>
      <c r="X335" s="94">
        <v>13</v>
      </c>
      <c r="Y335" s="94">
        <v>0</v>
      </c>
      <c r="Z335" s="94">
        <v>46064726</v>
      </c>
    </row>
    <row r="336" spans="4:26">
      <c r="D336" s="98" t="s">
        <v>511</v>
      </c>
      <c r="E336" s="95" t="s">
        <v>393</v>
      </c>
      <c r="F336" s="97" t="s">
        <v>472</v>
      </c>
      <c r="G336" s="95" t="s">
        <v>3934</v>
      </c>
      <c r="H336" s="94" t="s">
        <v>541</v>
      </c>
      <c r="I336" s="99">
        <v>5</v>
      </c>
      <c r="J336" s="99">
        <v>1</v>
      </c>
      <c r="K336" s="110">
        <v>30</v>
      </c>
      <c r="L336" s="94">
        <v>24</v>
      </c>
      <c r="M336" s="94">
        <v>1</v>
      </c>
      <c r="N336" s="94">
        <v>3</v>
      </c>
      <c r="O336" s="94">
        <v>1</v>
      </c>
      <c r="P336" s="94">
        <v>0</v>
      </c>
      <c r="Q336" s="94">
        <v>0</v>
      </c>
      <c r="R336" s="94">
        <v>1</v>
      </c>
      <c r="S336" s="94">
        <v>0</v>
      </c>
      <c r="T336" s="94">
        <v>0</v>
      </c>
      <c r="U336" s="94">
        <v>0</v>
      </c>
      <c r="V336" s="94">
        <v>0</v>
      </c>
      <c r="W336" s="94">
        <v>0</v>
      </c>
      <c r="X336" s="94">
        <v>12</v>
      </c>
      <c r="Y336" s="94">
        <v>0</v>
      </c>
      <c r="Z336" s="94">
        <v>10572430</v>
      </c>
    </row>
    <row r="337" spans="4:26">
      <c r="E337" s="95" t="s">
        <v>352</v>
      </c>
      <c r="F337" s="97" t="s">
        <v>472</v>
      </c>
      <c r="G337" s="95" t="s">
        <v>3935</v>
      </c>
      <c r="H337" s="94" t="s">
        <v>527</v>
      </c>
      <c r="I337" s="99">
        <v>5</v>
      </c>
      <c r="J337" s="99">
        <v>1</v>
      </c>
      <c r="K337" s="110">
        <v>17</v>
      </c>
      <c r="L337" s="94">
        <v>12</v>
      </c>
      <c r="M337" s="94">
        <v>1</v>
      </c>
      <c r="N337" s="94">
        <v>1</v>
      </c>
      <c r="O337" s="94">
        <v>1</v>
      </c>
      <c r="P337" s="94">
        <v>1</v>
      </c>
      <c r="Q337" s="94">
        <v>0</v>
      </c>
      <c r="R337" s="94">
        <v>1</v>
      </c>
      <c r="S337" s="94">
        <v>0</v>
      </c>
      <c r="T337" s="94">
        <v>0</v>
      </c>
      <c r="U337" s="94">
        <v>0</v>
      </c>
      <c r="V337" s="94">
        <v>0</v>
      </c>
      <c r="W337" s="94">
        <v>0</v>
      </c>
      <c r="X337" s="94">
        <v>5</v>
      </c>
      <c r="Y337" s="94">
        <v>0</v>
      </c>
      <c r="Z337" s="94">
        <v>47872397</v>
      </c>
    </row>
    <row r="338" spans="4:26">
      <c r="E338" s="95" t="s">
        <v>399</v>
      </c>
      <c r="F338" s="97" t="s">
        <v>472</v>
      </c>
      <c r="G338" s="95" t="s">
        <v>3936</v>
      </c>
      <c r="H338" s="94" t="s">
        <v>959</v>
      </c>
      <c r="I338" s="99">
        <v>5</v>
      </c>
      <c r="J338" s="99">
        <v>1</v>
      </c>
      <c r="K338" s="110">
        <v>26</v>
      </c>
      <c r="L338" s="94">
        <v>21</v>
      </c>
      <c r="M338" s="94">
        <v>2</v>
      </c>
      <c r="N338" s="94">
        <v>2</v>
      </c>
      <c r="O338" s="94">
        <v>1</v>
      </c>
      <c r="P338" s="94">
        <v>0</v>
      </c>
      <c r="Q338" s="94">
        <v>0</v>
      </c>
      <c r="R338" s="94">
        <v>0</v>
      </c>
      <c r="S338" s="94">
        <v>0</v>
      </c>
      <c r="T338" s="94">
        <v>0</v>
      </c>
      <c r="U338" s="94">
        <v>0</v>
      </c>
      <c r="V338" s="94">
        <v>0</v>
      </c>
      <c r="W338" s="94">
        <v>0</v>
      </c>
      <c r="X338" s="94">
        <v>12</v>
      </c>
      <c r="Y338" s="94">
        <v>0</v>
      </c>
      <c r="Z338" s="94">
        <v>47865486</v>
      </c>
    </row>
    <row r="339" spans="4:26">
      <c r="E339" s="95" t="s">
        <v>382</v>
      </c>
      <c r="F339" s="97" t="s">
        <v>472</v>
      </c>
      <c r="G339" s="95" t="s">
        <v>3937</v>
      </c>
      <c r="H339" s="94" t="s">
        <v>961</v>
      </c>
      <c r="I339" s="99">
        <v>5</v>
      </c>
      <c r="J339" s="99">
        <v>1</v>
      </c>
      <c r="K339" s="110">
        <v>23</v>
      </c>
      <c r="L339" s="94">
        <v>19</v>
      </c>
      <c r="M339" s="94">
        <v>1</v>
      </c>
      <c r="N339" s="94">
        <v>1</v>
      </c>
      <c r="O339" s="94">
        <v>2</v>
      </c>
      <c r="P339" s="94">
        <v>0</v>
      </c>
      <c r="Q339" s="94">
        <v>0</v>
      </c>
      <c r="R339" s="94">
        <v>0</v>
      </c>
      <c r="S339" s="94">
        <v>0</v>
      </c>
      <c r="T339" s="94">
        <v>0</v>
      </c>
      <c r="U339" s="94">
        <v>0</v>
      </c>
      <c r="V339" s="94">
        <v>0</v>
      </c>
      <c r="W339" s="94">
        <v>0</v>
      </c>
      <c r="X339" s="94">
        <v>6</v>
      </c>
      <c r="Y339" s="94">
        <v>0</v>
      </c>
      <c r="Z339" s="94">
        <v>47866132</v>
      </c>
    </row>
    <row r="340" spans="4:26">
      <c r="E340" s="95" t="s">
        <v>372</v>
      </c>
      <c r="F340" s="97" t="s">
        <v>472</v>
      </c>
      <c r="G340" s="95" t="s">
        <v>3938</v>
      </c>
      <c r="H340" s="94" t="s">
        <v>962</v>
      </c>
      <c r="I340" s="99">
        <v>5</v>
      </c>
      <c r="J340" s="99">
        <v>1</v>
      </c>
      <c r="K340" s="110">
        <v>14</v>
      </c>
      <c r="L340" s="94">
        <v>12</v>
      </c>
      <c r="M340" s="94">
        <v>1</v>
      </c>
      <c r="N340" s="94">
        <v>1</v>
      </c>
      <c r="O340" s="94">
        <v>0</v>
      </c>
      <c r="P340" s="94">
        <v>0</v>
      </c>
      <c r="Q340" s="94">
        <v>0</v>
      </c>
      <c r="R340" s="94">
        <v>0</v>
      </c>
      <c r="S340" s="94">
        <v>0</v>
      </c>
      <c r="T340" s="94">
        <v>0</v>
      </c>
      <c r="U340" s="94">
        <v>0</v>
      </c>
      <c r="V340" s="94">
        <v>0</v>
      </c>
      <c r="W340" s="94">
        <v>0</v>
      </c>
      <c r="X340" s="94">
        <v>6</v>
      </c>
      <c r="Y340" s="94">
        <v>0</v>
      </c>
      <c r="Z340" s="94">
        <v>41146905</v>
      </c>
    </row>
    <row r="341" spans="4:26">
      <c r="E341" s="95" t="s">
        <v>397</v>
      </c>
      <c r="F341" s="97" t="s">
        <v>472</v>
      </c>
      <c r="G341" s="95" t="s">
        <v>3939</v>
      </c>
      <c r="H341" s="94" t="s">
        <v>963</v>
      </c>
      <c r="I341" s="99">
        <v>5</v>
      </c>
      <c r="J341" s="99">
        <v>1</v>
      </c>
      <c r="K341" s="110">
        <v>15</v>
      </c>
      <c r="L341" s="94">
        <v>12</v>
      </c>
      <c r="M341" s="94">
        <v>1</v>
      </c>
      <c r="N341" s="94">
        <v>1</v>
      </c>
      <c r="O341" s="94">
        <v>1</v>
      </c>
      <c r="P341" s="94">
        <v>0</v>
      </c>
      <c r="Q341" s="94">
        <v>0</v>
      </c>
      <c r="R341" s="94">
        <v>0</v>
      </c>
      <c r="S341" s="94">
        <v>0</v>
      </c>
      <c r="T341" s="94">
        <v>0</v>
      </c>
      <c r="U341" s="94">
        <v>0</v>
      </c>
      <c r="V341" s="94">
        <v>0</v>
      </c>
      <c r="W341" s="94">
        <v>0</v>
      </c>
      <c r="X341" s="94">
        <v>5</v>
      </c>
      <c r="Y341" s="94">
        <v>0</v>
      </c>
      <c r="Z341" s="94">
        <v>47866468</v>
      </c>
    </row>
    <row r="342" spans="4:26">
      <c r="E342" s="95" t="s">
        <v>358</v>
      </c>
      <c r="F342" s="97" t="s">
        <v>472</v>
      </c>
      <c r="G342" s="95" t="s">
        <v>3940</v>
      </c>
      <c r="H342" s="94" t="s">
        <v>964</v>
      </c>
      <c r="I342" s="99">
        <v>5</v>
      </c>
      <c r="J342" s="99">
        <v>1</v>
      </c>
      <c r="K342" s="110">
        <v>32</v>
      </c>
      <c r="L342" s="94">
        <v>16</v>
      </c>
      <c r="M342" s="94">
        <v>1</v>
      </c>
      <c r="N342" s="94">
        <v>1</v>
      </c>
      <c r="O342" s="94">
        <v>1</v>
      </c>
      <c r="P342" s="94">
        <v>9</v>
      </c>
      <c r="Q342" s="94">
        <v>1</v>
      </c>
      <c r="R342" s="94">
        <v>3</v>
      </c>
      <c r="S342" s="94">
        <v>0</v>
      </c>
      <c r="T342" s="94">
        <v>0</v>
      </c>
      <c r="U342" s="94">
        <v>0</v>
      </c>
      <c r="V342" s="94">
        <v>0</v>
      </c>
      <c r="W342" s="94">
        <v>0</v>
      </c>
      <c r="X342" s="94">
        <v>8</v>
      </c>
      <c r="Y342" s="94">
        <v>0</v>
      </c>
      <c r="Z342" s="94">
        <v>47866770</v>
      </c>
    </row>
    <row r="343" spans="4:26">
      <c r="E343" s="95" t="s">
        <v>370</v>
      </c>
      <c r="F343" s="97" t="s">
        <v>472</v>
      </c>
      <c r="G343" s="95" t="s">
        <v>3941</v>
      </c>
      <c r="H343" s="94" t="s">
        <v>965</v>
      </c>
      <c r="I343" s="99">
        <v>5</v>
      </c>
      <c r="J343" s="99">
        <v>1</v>
      </c>
      <c r="K343" s="110">
        <v>13</v>
      </c>
      <c r="L343" s="94">
        <v>10</v>
      </c>
      <c r="M343" s="94">
        <v>1</v>
      </c>
      <c r="N343" s="94">
        <v>0</v>
      </c>
      <c r="O343" s="94">
        <v>1</v>
      </c>
      <c r="P343" s="94">
        <v>0</v>
      </c>
      <c r="Q343" s="94">
        <v>0</v>
      </c>
      <c r="R343" s="94">
        <v>1</v>
      </c>
      <c r="S343" s="94">
        <v>0</v>
      </c>
      <c r="T343" s="94">
        <v>0</v>
      </c>
      <c r="U343" s="94">
        <v>0</v>
      </c>
      <c r="V343" s="94">
        <v>0</v>
      </c>
      <c r="W343" s="94">
        <v>0</v>
      </c>
      <c r="X343" s="94">
        <v>7</v>
      </c>
      <c r="Y343" s="94">
        <v>0</v>
      </c>
      <c r="Z343" s="94">
        <v>41146034</v>
      </c>
    </row>
    <row r="344" spans="4:26">
      <c r="D344" s="98" t="s">
        <v>511</v>
      </c>
      <c r="E344" s="95" t="s">
        <v>391</v>
      </c>
      <c r="F344" s="97" t="s">
        <v>472</v>
      </c>
      <c r="G344" s="95" t="s">
        <v>3942</v>
      </c>
      <c r="H344" s="94" t="s">
        <v>540</v>
      </c>
      <c r="I344" s="99">
        <v>5</v>
      </c>
      <c r="J344" s="99">
        <v>1</v>
      </c>
      <c r="K344" s="110">
        <v>24</v>
      </c>
      <c r="L344" s="94">
        <v>21</v>
      </c>
      <c r="M344" s="94">
        <v>1</v>
      </c>
      <c r="N344" s="94">
        <v>1</v>
      </c>
      <c r="O344" s="94">
        <v>0</v>
      </c>
      <c r="P344" s="94">
        <v>0</v>
      </c>
      <c r="Q344" s="94">
        <v>0</v>
      </c>
      <c r="R344" s="94">
        <v>1</v>
      </c>
      <c r="S344" s="94">
        <v>0</v>
      </c>
      <c r="T344" s="94">
        <v>0</v>
      </c>
      <c r="U344" s="94">
        <v>0</v>
      </c>
      <c r="V344" s="94">
        <v>0</v>
      </c>
      <c r="W344" s="94">
        <v>0</v>
      </c>
      <c r="X344" s="94">
        <v>11</v>
      </c>
      <c r="Y344" s="94">
        <v>0</v>
      </c>
      <c r="Z344" s="94">
        <v>47864268</v>
      </c>
    </row>
    <row r="345" spans="4:26">
      <c r="D345" s="98" t="s">
        <v>511</v>
      </c>
      <c r="E345" s="95" t="s">
        <v>408</v>
      </c>
      <c r="F345" s="97" t="s">
        <v>472</v>
      </c>
      <c r="G345" s="95" t="s">
        <v>3943</v>
      </c>
      <c r="H345" s="94" t="s">
        <v>966</v>
      </c>
      <c r="I345" s="99">
        <v>5</v>
      </c>
      <c r="J345" s="99">
        <v>2</v>
      </c>
      <c r="K345" s="110">
        <v>14</v>
      </c>
      <c r="L345" s="94">
        <v>12</v>
      </c>
      <c r="M345" s="94">
        <v>1</v>
      </c>
      <c r="N345" s="94">
        <v>1</v>
      </c>
      <c r="O345" s="94">
        <v>0</v>
      </c>
      <c r="P345" s="94">
        <v>0</v>
      </c>
      <c r="Q345" s="94">
        <v>0</v>
      </c>
      <c r="R345" s="94">
        <v>0</v>
      </c>
      <c r="S345" s="94">
        <v>0</v>
      </c>
      <c r="T345" s="94">
        <v>0</v>
      </c>
      <c r="U345" s="94">
        <v>0</v>
      </c>
      <c r="V345" s="94">
        <v>0</v>
      </c>
      <c r="W345" s="94">
        <v>0</v>
      </c>
      <c r="X345" s="94">
        <v>6</v>
      </c>
      <c r="Y345" s="94">
        <v>0</v>
      </c>
      <c r="Z345" s="94">
        <v>47874384</v>
      </c>
    </row>
    <row r="346" spans="4:26">
      <c r="D346" s="98" t="s">
        <v>511</v>
      </c>
      <c r="E346" s="95" t="s">
        <v>376</v>
      </c>
      <c r="F346" s="97" t="s">
        <v>472</v>
      </c>
      <c r="G346" s="95" t="s">
        <v>3944</v>
      </c>
      <c r="H346" s="94" t="s">
        <v>967</v>
      </c>
      <c r="I346" s="99">
        <v>5</v>
      </c>
      <c r="J346" s="99">
        <v>1</v>
      </c>
      <c r="K346" s="110">
        <v>20</v>
      </c>
      <c r="L346" s="94">
        <v>16</v>
      </c>
      <c r="M346" s="94">
        <v>1</v>
      </c>
      <c r="N346" s="94">
        <v>2</v>
      </c>
      <c r="O346" s="94">
        <v>1</v>
      </c>
      <c r="P346" s="94">
        <v>0</v>
      </c>
      <c r="Q346" s="94">
        <v>0</v>
      </c>
      <c r="R346" s="94">
        <v>0</v>
      </c>
      <c r="S346" s="94">
        <v>0</v>
      </c>
      <c r="T346" s="94">
        <v>0</v>
      </c>
      <c r="U346" s="94">
        <v>0</v>
      </c>
      <c r="V346" s="94">
        <v>0</v>
      </c>
      <c r="W346" s="94">
        <v>0</v>
      </c>
      <c r="X346" s="94">
        <v>8</v>
      </c>
      <c r="Y346" s="94">
        <v>0</v>
      </c>
      <c r="Z346" s="94">
        <v>41146997</v>
      </c>
    </row>
    <row r="347" spans="4:26">
      <c r="D347" s="98" t="s">
        <v>511</v>
      </c>
      <c r="E347" s="95" t="s">
        <v>336</v>
      </c>
      <c r="F347" s="97" t="s">
        <v>472</v>
      </c>
      <c r="G347" s="95" t="s">
        <v>3945</v>
      </c>
      <c r="H347" s="94" t="s">
        <v>968</v>
      </c>
      <c r="I347" s="99">
        <v>5</v>
      </c>
      <c r="J347" s="99">
        <v>1</v>
      </c>
      <c r="K347" s="110">
        <v>17</v>
      </c>
      <c r="L347" s="94">
        <v>15</v>
      </c>
      <c r="M347" s="94">
        <v>1</v>
      </c>
      <c r="N347" s="94">
        <v>1</v>
      </c>
      <c r="O347" s="94">
        <v>0</v>
      </c>
      <c r="P347" s="94">
        <v>0</v>
      </c>
      <c r="Q347" s="94">
        <v>0</v>
      </c>
      <c r="R347" s="94">
        <v>0</v>
      </c>
      <c r="S347" s="94">
        <v>0</v>
      </c>
      <c r="T347" s="94">
        <v>0</v>
      </c>
      <c r="U347" s="94">
        <v>0</v>
      </c>
      <c r="V347" s="94">
        <v>0</v>
      </c>
      <c r="W347" s="94">
        <v>0</v>
      </c>
      <c r="X347" s="94">
        <v>8</v>
      </c>
      <c r="Y347" s="94">
        <v>0</v>
      </c>
      <c r="Z347" s="94">
        <v>46065128</v>
      </c>
    </row>
    <row r="348" spans="4:26">
      <c r="D348" s="98" t="s">
        <v>511</v>
      </c>
      <c r="E348" s="95" t="s">
        <v>359</v>
      </c>
      <c r="F348" s="97" t="s">
        <v>472</v>
      </c>
      <c r="G348" s="95" t="s">
        <v>3946</v>
      </c>
      <c r="H348" s="94" t="s">
        <v>945</v>
      </c>
      <c r="I348" s="99">
        <v>5</v>
      </c>
      <c r="J348" s="99">
        <v>1</v>
      </c>
      <c r="K348" s="110">
        <v>14</v>
      </c>
      <c r="L348" s="94">
        <v>11</v>
      </c>
      <c r="M348" s="94">
        <v>1</v>
      </c>
      <c r="N348" s="94">
        <v>1</v>
      </c>
      <c r="O348" s="94">
        <v>1</v>
      </c>
      <c r="P348" s="94">
        <v>0</v>
      </c>
      <c r="Q348" s="94">
        <v>0</v>
      </c>
      <c r="R348" s="94">
        <v>0</v>
      </c>
      <c r="S348" s="94">
        <v>0</v>
      </c>
      <c r="T348" s="94">
        <v>0</v>
      </c>
      <c r="U348" s="94">
        <v>0</v>
      </c>
      <c r="V348" s="94">
        <v>0</v>
      </c>
      <c r="W348" s="94">
        <v>0</v>
      </c>
      <c r="X348" s="94">
        <v>7</v>
      </c>
      <c r="Y348" s="94">
        <v>0</v>
      </c>
      <c r="Z348" s="94">
        <v>93179380</v>
      </c>
    </row>
    <row r="349" spans="4:26">
      <c r="D349" s="94"/>
      <c r="E349" s="95" t="s">
        <v>378</v>
      </c>
      <c r="F349" s="97" t="s">
        <v>472</v>
      </c>
      <c r="G349" s="95" t="s">
        <v>3947</v>
      </c>
      <c r="H349" s="94" t="s">
        <v>535</v>
      </c>
      <c r="I349" s="99">
        <v>5</v>
      </c>
      <c r="J349" s="99">
        <v>1</v>
      </c>
      <c r="K349" s="110">
        <v>18</v>
      </c>
      <c r="L349" s="94">
        <v>15</v>
      </c>
      <c r="M349" s="94">
        <v>1</v>
      </c>
      <c r="N349" s="94">
        <v>1</v>
      </c>
      <c r="O349" s="94">
        <v>1</v>
      </c>
      <c r="P349" s="94">
        <v>0</v>
      </c>
      <c r="Q349" s="94">
        <v>0</v>
      </c>
      <c r="R349" s="94">
        <v>0</v>
      </c>
      <c r="S349" s="94">
        <v>0</v>
      </c>
      <c r="T349" s="94">
        <v>0</v>
      </c>
      <c r="U349" s="94">
        <v>0</v>
      </c>
      <c r="V349" s="94">
        <v>0</v>
      </c>
      <c r="W349" s="94">
        <v>0</v>
      </c>
      <c r="X349" s="94">
        <v>8</v>
      </c>
      <c r="Y349" s="94">
        <v>0</v>
      </c>
      <c r="Z349" s="94">
        <v>47865032</v>
      </c>
    </row>
    <row r="350" spans="4:26">
      <c r="D350" s="94"/>
      <c r="E350" s="95" t="s">
        <v>383</v>
      </c>
      <c r="F350" s="97" t="s">
        <v>472</v>
      </c>
      <c r="G350" s="95" t="s">
        <v>3948</v>
      </c>
      <c r="H350" s="94" t="s">
        <v>537</v>
      </c>
      <c r="I350" s="99">
        <v>5</v>
      </c>
      <c r="J350" s="99">
        <v>1</v>
      </c>
      <c r="K350" s="110">
        <v>14</v>
      </c>
      <c r="L350" s="94">
        <v>12</v>
      </c>
      <c r="M350" s="94">
        <v>1</v>
      </c>
      <c r="N350" s="94">
        <v>1</v>
      </c>
      <c r="O350" s="94">
        <v>0</v>
      </c>
      <c r="P350" s="94">
        <v>0</v>
      </c>
      <c r="Q350" s="94">
        <v>0</v>
      </c>
      <c r="R350" s="94">
        <v>0</v>
      </c>
      <c r="S350" s="94">
        <v>0</v>
      </c>
      <c r="T350" s="94">
        <v>0</v>
      </c>
      <c r="U350" s="94">
        <v>0</v>
      </c>
      <c r="V350" s="94">
        <v>0</v>
      </c>
      <c r="W350" s="94">
        <v>0</v>
      </c>
      <c r="X350" s="94">
        <v>6</v>
      </c>
      <c r="Y350" s="94">
        <v>0</v>
      </c>
      <c r="Z350" s="94">
        <v>47868562</v>
      </c>
    </row>
    <row r="351" spans="4:26">
      <c r="D351" s="98"/>
      <c r="E351" s="95" t="s">
        <v>373</v>
      </c>
      <c r="F351" s="97" t="s">
        <v>472</v>
      </c>
      <c r="G351" s="95" t="s">
        <v>3949</v>
      </c>
      <c r="H351" s="94" t="s">
        <v>949</v>
      </c>
      <c r="I351" s="99">
        <v>5</v>
      </c>
      <c r="J351" s="99">
        <v>1</v>
      </c>
      <c r="K351" s="110">
        <v>15</v>
      </c>
      <c r="L351" s="94">
        <v>12</v>
      </c>
      <c r="M351" s="94">
        <v>1</v>
      </c>
      <c r="N351" s="94">
        <v>1</v>
      </c>
      <c r="O351" s="94">
        <v>0</v>
      </c>
      <c r="P351" s="94">
        <v>0</v>
      </c>
      <c r="Q351" s="94">
        <v>0</v>
      </c>
      <c r="R351" s="94">
        <v>1</v>
      </c>
      <c r="S351" s="94">
        <v>0</v>
      </c>
      <c r="T351" s="94">
        <v>0</v>
      </c>
      <c r="U351" s="94">
        <v>0</v>
      </c>
      <c r="V351" s="94">
        <v>0</v>
      </c>
      <c r="W351" s="94">
        <v>0</v>
      </c>
      <c r="X351" s="94">
        <v>5</v>
      </c>
      <c r="Y351" s="94">
        <v>0</v>
      </c>
      <c r="Z351" s="94">
        <v>46071100</v>
      </c>
    </row>
    <row r="352" spans="4:26">
      <c r="D352" s="98"/>
      <c r="E352" s="95" t="s">
        <v>356</v>
      </c>
      <c r="F352" s="97" t="s">
        <v>472</v>
      </c>
      <c r="G352" s="95" t="s">
        <v>3950</v>
      </c>
      <c r="H352" s="94" t="s">
        <v>528</v>
      </c>
      <c r="I352" s="99">
        <v>5</v>
      </c>
      <c r="J352" s="99">
        <v>1</v>
      </c>
      <c r="K352" s="110">
        <v>21</v>
      </c>
      <c r="L352" s="94">
        <v>16</v>
      </c>
      <c r="M352" s="94">
        <v>1</v>
      </c>
      <c r="N352" s="94">
        <v>2</v>
      </c>
      <c r="O352" s="94">
        <v>2</v>
      </c>
      <c r="P352" s="94">
        <v>0</v>
      </c>
      <c r="Q352" s="94">
        <v>0</v>
      </c>
      <c r="R352" s="94">
        <v>0</v>
      </c>
      <c r="S352" s="94">
        <v>0</v>
      </c>
      <c r="T352" s="94">
        <v>0</v>
      </c>
      <c r="U352" s="94">
        <v>0</v>
      </c>
      <c r="V352" s="94">
        <v>0</v>
      </c>
      <c r="W352" s="94">
        <v>0</v>
      </c>
      <c r="X352" s="94">
        <v>8</v>
      </c>
      <c r="Y352" s="94">
        <v>0</v>
      </c>
      <c r="Z352" s="94">
        <v>47861711</v>
      </c>
    </row>
    <row r="353" spans="4:26">
      <c r="D353" s="98"/>
      <c r="E353" s="95" t="s">
        <v>349</v>
      </c>
      <c r="F353" s="97" t="s">
        <v>472</v>
      </c>
      <c r="G353" s="95" t="s">
        <v>3951</v>
      </c>
      <c r="H353" s="94" t="s">
        <v>969</v>
      </c>
      <c r="I353" s="99">
        <v>5</v>
      </c>
      <c r="J353" s="99">
        <v>1</v>
      </c>
      <c r="K353" s="110">
        <v>42</v>
      </c>
      <c r="L353" s="94">
        <v>37</v>
      </c>
      <c r="M353" s="94">
        <v>1</v>
      </c>
      <c r="N353" s="94">
        <v>2</v>
      </c>
      <c r="O353" s="94">
        <v>1</v>
      </c>
      <c r="P353" s="94">
        <v>0</v>
      </c>
      <c r="Q353" s="94">
        <v>0</v>
      </c>
      <c r="R353" s="94">
        <v>1</v>
      </c>
      <c r="S353" s="94">
        <v>0</v>
      </c>
      <c r="T353" s="94">
        <v>0</v>
      </c>
      <c r="U353" s="94">
        <v>0</v>
      </c>
      <c r="V353" s="94">
        <v>0</v>
      </c>
      <c r="W353" s="94">
        <v>0</v>
      </c>
      <c r="X353" s="94">
        <v>18</v>
      </c>
      <c r="Y353" s="94">
        <v>0</v>
      </c>
      <c r="Z353" s="94">
        <v>47866296</v>
      </c>
    </row>
    <row r="354" spans="4:26">
      <c r="D354" s="98"/>
      <c r="E354" s="95" t="s">
        <v>333</v>
      </c>
      <c r="F354" s="97" t="s">
        <v>472</v>
      </c>
      <c r="G354" s="95" t="s">
        <v>3952</v>
      </c>
      <c r="H354" s="94" t="s">
        <v>520</v>
      </c>
      <c r="I354" s="99">
        <v>5</v>
      </c>
      <c r="J354" s="99">
        <v>1</v>
      </c>
      <c r="K354" s="110">
        <v>30</v>
      </c>
      <c r="L354" s="94">
        <v>20</v>
      </c>
      <c r="M354" s="94">
        <v>1</v>
      </c>
      <c r="N354" s="94">
        <v>2</v>
      </c>
      <c r="O354" s="94">
        <v>1</v>
      </c>
      <c r="P354" s="94">
        <v>6</v>
      </c>
      <c r="Q354" s="94">
        <v>0</v>
      </c>
      <c r="R354" s="94">
        <v>0</v>
      </c>
      <c r="S354" s="94">
        <v>0</v>
      </c>
      <c r="T354" s="94">
        <v>0</v>
      </c>
      <c r="U354" s="94">
        <v>0</v>
      </c>
      <c r="V354" s="94">
        <v>0</v>
      </c>
      <c r="W354" s="94">
        <v>0</v>
      </c>
      <c r="X354" s="94">
        <v>10</v>
      </c>
      <c r="Y354" s="94">
        <v>0</v>
      </c>
      <c r="Z354" s="94">
        <v>41145957</v>
      </c>
    </row>
    <row r="355" spans="4:26">
      <c r="D355" s="98"/>
      <c r="E355" s="95" t="s">
        <v>348</v>
      </c>
      <c r="F355" s="97" t="s">
        <v>472</v>
      </c>
      <c r="G355" s="95" t="s">
        <v>3953</v>
      </c>
      <c r="H355" s="94" t="s">
        <v>526</v>
      </c>
      <c r="I355" s="99">
        <v>5</v>
      </c>
      <c r="J355" s="99">
        <v>1</v>
      </c>
      <c r="K355" s="110">
        <v>12</v>
      </c>
      <c r="L355" s="94">
        <v>10</v>
      </c>
      <c r="M355" s="94">
        <v>1</v>
      </c>
      <c r="N355" s="94">
        <v>1</v>
      </c>
      <c r="O355" s="94">
        <v>0</v>
      </c>
      <c r="P355" s="94">
        <v>0</v>
      </c>
      <c r="Q355" s="94">
        <v>0</v>
      </c>
      <c r="R355" s="94">
        <v>0</v>
      </c>
      <c r="S355" s="94">
        <v>0</v>
      </c>
      <c r="T355" s="94">
        <v>0</v>
      </c>
      <c r="U355" s="94">
        <v>0</v>
      </c>
      <c r="V355" s="94">
        <v>0</v>
      </c>
      <c r="W355" s="94">
        <v>0</v>
      </c>
      <c r="X355" s="94">
        <v>6</v>
      </c>
      <c r="Y355" s="94">
        <v>0</v>
      </c>
      <c r="Z355" s="94">
        <v>47866095</v>
      </c>
    </row>
    <row r="356" spans="4:26">
      <c r="D356" s="98"/>
      <c r="E356" s="95" t="s">
        <v>377</v>
      </c>
      <c r="F356" s="97" t="s">
        <v>472</v>
      </c>
      <c r="G356" s="95" t="s">
        <v>3954</v>
      </c>
      <c r="H356" s="94" t="s">
        <v>534</v>
      </c>
      <c r="I356" s="99">
        <v>5</v>
      </c>
      <c r="J356" s="99">
        <v>1</v>
      </c>
      <c r="K356" s="110">
        <v>30</v>
      </c>
      <c r="L356" s="94">
        <v>21</v>
      </c>
      <c r="M356" s="94">
        <v>1</v>
      </c>
      <c r="N356" s="94">
        <v>2</v>
      </c>
      <c r="O356" s="94">
        <v>1</v>
      </c>
      <c r="P356" s="94">
        <v>3</v>
      </c>
      <c r="Q356" s="94">
        <v>1</v>
      </c>
      <c r="R356" s="94">
        <v>1</v>
      </c>
      <c r="S356" s="94">
        <v>0</v>
      </c>
      <c r="T356" s="94">
        <v>0</v>
      </c>
      <c r="U356" s="94">
        <v>0</v>
      </c>
      <c r="V356" s="94">
        <v>0</v>
      </c>
      <c r="W356" s="94">
        <v>0</v>
      </c>
      <c r="X356" s="94">
        <v>11</v>
      </c>
      <c r="Y356" s="94">
        <v>0</v>
      </c>
      <c r="Z356" s="94">
        <v>46068285</v>
      </c>
    </row>
    <row r="357" spans="4:26">
      <c r="D357" s="98"/>
      <c r="E357" s="95" t="s">
        <v>368</v>
      </c>
      <c r="F357" s="97" t="s">
        <v>472</v>
      </c>
      <c r="G357" s="95" t="s">
        <v>3955</v>
      </c>
      <c r="H357" s="94" t="s">
        <v>530</v>
      </c>
      <c r="I357" s="99">
        <v>5</v>
      </c>
      <c r="J357" s="99">
        <v>1</v>
      </c>
      <c r="K357" s="110">
        <v>26</v>
      </c>
      <c r="L357" s="94">
        <v>23</v>
      </c>
      <c r="M357" s="94">
        <v>1</v>
      </c>
      <c r="N357" s="94">
        <v>1</v>
      </c>
      <c r="O357" s="94">
        <v>0</v>
      </c>
      <c r="P357" s="94">
        <v>1</v>
      </c>
      <c r="Q357" s="94">
        <v>0</v>
      </c>
      <c r="R357" s="94">
        <v>0</v>
      </c>
      <c r="S357" s="94">
        <v>0</v>
      </c>
      <c r="T357" s="94">
        <v>0</v>
      </c>
      <c r="U357" s="94">
        <v>0</v>
      </c>
      <c r="V357" s="94">
        <v>0</v>
      </c>
      <c r="W357" s="94">
        <v>0</v>
      </c>
      <c r="X357" s="94">
        <v>11</v>
      </c>
      <c r="Y357" s="94">
        <v>0</v>
      </c>
      <c r="Z357" s="94">
        <v>47876768</v>
      </c>
    </row>
    <row r="358" spans="4:26">
      <c r="D358" s="98"/>
      <c r="E358" s="95" t="s">
        <v>338</v>
      </c>
      <c r="F358" s="97" t="s">
        <v>472</v>
      </c>
      <c r="G358" s="95" t="s">
        <v>3956</v>
      </c>
      <c r="H358" s="94" t="s">
        <v>947</v>
      </c>
      <c r="I358" s="99">
        <v>5</v>
      </c>
      <c r="J358" s="99">
        <v>1</v>
      </c>
      <c r="K358" s="110">
        <v>20</v>
      </c>
      <c r="L358" s="94">
        <v>16</v>
      </c>
      <c r="M358" s="94">
        <v>1</v>
      </c>
      <c r="N358" s="94">
        <v>2</v>
      </c>
      <c r="O358" s="94">
        <v>1</v>
      </c>
      <c r="P358" s="94">
        <v>0</v>
      </c>
      <c r="Q358" s="94">
        <v>0</v>
      </c>
      <c r="R358" s="94">
        <v>0</v>
      </c>
      <c r="S358" s="94">
        <v>0</v>
      </c>
      <c r="T358" s="94">
        <v>0</v>
      </c>
      <c r="U358" s="94">
        <v>0</v>
      </c>
      <c r="V358" s="94">
        <v>0</v>
      </c>
      <c r="W358" s="94">
        <v>0</v>
      </c>
      <c r="X358" s="94">
        <v>8</v>
      </c>
      <c r="Y358" s="94">
        <v>0</v>
      </c>
      <c r="Z358" s="94">
        <v>47866652</v>
      </c>
    </row>
    <row r="359" spans="4:26">
      <c r="D359" s="98"/>
      <c r="E359" s="95" t="s">
        <v>363</v>
      </c>
      <c r="F359" s="97" t="s">
        <v>472</v>
      </c>
      <c r="G359" s="95" t="s">
        <v>3957</v>
      </c>
      <c r="H359" s="94" t="s">
        <v>970</v>
      </c>
      <c r="I359" s="99">
        <v>5</v>
      </c>
      <c r="J359" s="99">
        <v>1</v>
      </c>
      <c r="K359" s="110">
        <v>19</v>
      </c>
      <c r="L359" s="94">
        <v>16</v>
      </c>
      <c r="M359" s="94">
        <v>1</v>
      </c>
      <c r="N359" s="94">
        <v>1</v>
      </c>
      <c r="O359" s="94">
        <v>1</v>
      </c>
      <c r="P359" s="94">
        <v>0</v>
      </c>
      <c r="Q359" s="94">
        <v>0</v>
      </c>
      <c r="R359" s="94">
        <v>0</v>
      </c>
      <c r="S359" s="94">
        <v>0</v>
      </c>
      <c r="T359" s="94">
        <v>0</v>
      </c>
      <c r="U359" s="94">
        <v>0</v>
      </c>
      <c r="V359" s="94">
        <v>0</v>
      </c>
      <c r="W359" s="94">
        <v>0</v>
      </c>
      <c r="X359" s="94">
        <v>9</v>
      </c>
      <c r="Y359" s="94">
        <v>0</v>
      </c>
      <c r="Z359" s="94">
        <v>46068664</v>
      </c>
    </row>
    <row r="360" spans="4:26">
      <c r="D360" s="98"/>
      <c r="E360" s="95" t="s">
        <v>342</v>
      </c>
      <c r="F360" s="97" t="s">
        <v>472</v>
      </c>
      <c r="G360" s="95" t="s">
        <v>3958</v>
      </c>
      <c r="H360" s="94" t="s">
        <v>971</v>
      </c>
      <c r="I360" s="99">
        <v>5</v>
      </c>
      <c r="J360" s="99">
        <v>1</v>
      </c>
      <c r="K360" s="110">
        <v>27</v>
      </c>
      <c r="L360" s="94">
        <v>17</v>
      </c>
      <c r="M360" s="94">
        <v>1</v>
      </c>
      <c r="N360" s="94">
        <v>2</v>
      </c>
      <c r="O360" s="94">
        <v>1</v>
      </c>
      <c r="P360" s="94">
        <v>1</v>
      </c>
      <c r="Q360" s="94">
        <v>4</v>
      </c>
      <c r="R360" s="94">
        <v>1</v>
      </c>
      <c r="S360" s="94">
        <v>0</v>
      </c>
      <c r="T360" s="94">
        <v>0</v>
      </c>
      <c r="U360" s="94">
        <v>0</v>
      </c>
      <c r="V360" s="94">
        <v>0</v>
      </c>
      <c r="W360" s="94">
        <v>0</v>
      </c>
      <c r="X360" s="94">
        <v>8</v>
      </c>
      <c r="Y360" s="94">
        <v>0</v>
      </c>
      <c r="Z360" s="94">
        <v>47867367</v>
      </c>
    </row>
    <row r="361" spans="4:26">
      <c r="D361" s="98"/>
      <c r="E361" s="95" t="s">
        <v>355</v>
      </c>
      <c r="F361" s="97" t="s">
        <v>472</v>
      </c>
      <c r="G361" s="95" t="s">
        <v>3959</v>
      </c>
      <c r="H361" s="94" t="s">
        <v>972</v>
      </c>
      <c r="I361" s="99">
        <v>5</v>
      </c>
      <c r="J361" s="99">
        <v>1</v>
      </c>
      <c r="K361" s="110">
        <v>31</v>
      </c>
      <c r="L361" s="94">
        <v>20</v>
      </c>
      <c r="M361" s="94">
        <v>1</v>
      </c>
      <c r="N361" s="94">
        <v>2</v>
      </c>
      <c r="O361" s="94">
        <v>1</v>
      </c>
      <c r="P361" s="94">
        <v>3</v>
      </c>
      <c r="Q361" s="94">
        <v>1</v>
      </c>
      <c r="R361" s="94">
        <v>2</v>
      </c>
      <c r="S361" s="94">
        <v>1</v>
      </c>
      <c r="T361" s="94">
        <v>0</v>
      </c>
      <c r="U361" s="94">
        <v>0</v>
      </c>
      <c r="V361" s="94">
        <v>0</v>
      </c>
      <c r="W361" s="94">
        <v>0</v>
      </c>
      <c r="X361" s="94">
        <v>12</v>
      </c>
      <c r="Y361" s="94">
        <v>0</v>
      </c>
      <c r="Z361" s="94">
        <v>8598617</v>
      </c>
    </row>
    <row r="362" spans="4:26">
      <c r="D362" s="98"/>
      <c r="E362" s="95" t="s">
        <v>361</v>
      </c>
      <c r="F362" s="97" t="s">
        <v>472</v>
      </c>
      <c r="G362" s="95" t="s">
        <v>3960</v>
      </c>
      <c r="H362" s="94" t="s">
        <v>973</v>
      </c>
      <c r="I362" s="99">
        <v>5</v>
      </c>
      <c r="J362" s="99">
        <v>1</v>
      </c>
      <c r="K362" s="110">
        <v>37</v>
      </c>
      <c r="L362" s="94">
        <v>30</v>
      </c>
      <c r="M362" s="94">
        <v>1</v>
      </c>
      <c r="N362" s="94">
        <v>2</v>
      </c>
      <c r="O362" s="94">
        <v>1</v>
      </c>
      <c r="P362" s="94">
        <v>3</v>
      </c>
      <c r="Q362" s="94">
        <v>0</v>
      </c>
      <c r="R362" s="94">
        <v>0</v>
      </c>
      <c r="S362" s="94">
        <v>0</v>
      </c>
      <c r="T362" s="94">
        <v>0</v>
      </c>
      <c r="U362" s="94">
        <v>0</v>
      </c>
      <c r="V362" s="94">
        <v>0</v>
      </c>
      <c r="W362" s="94">
        <v>0</v>
      </c>
      <c r="X362" s="94">
        <v>13</v>
      </c>
      <c r="Y362" s="94">
        <v>0</v>
      </c>
      <c r="Z362" s="94">
        <v>41138360</v>
      </c>
    </row>
    <row r="363" spans="4:26">
      <c r="D363" s="98"/>
      <c r="E363" s="95" t="s">
        <v>345</v>
      </c>
      <c r="F363" s="97" t="s">
        <v>472</v>
      </c>
      <c r="G363" s="95" t="s">
        <v>3961</v>
      </c>
      <c r="H363" s="94" t="s">
        <v>974</v>
      </c>
      <c r="I363" s="99">
        <v>5</v>
      </c>
      <c r="J363" s="99">
        <v>1</v>
      </c>
      <c r="K363" s="110">
        <v>20</v>
      </c>
      <c r="L363" s="94">
        <v>16</v>
      </c>
      <c r="M363" s="94">
        <v>1</v>
      </c>
      <c r="N363" s="94">
        <v>2</v>
      </c>
      <c r="O363" s="94">
        <v>1</v>
      </c>
      <c r="P363" s="94">
        <v>0</v>
      </c>
      <c r="Q363" s="94">
        <v>0</v>
      </c>
      <c r="R363" s="94">
        <v>0</v>
      </c>
      <c r="S363" s="94">
        <v>0</v>
      </c>
      <c r="T363" s="94">
        <v>0</v>
      </c>
      <c r="U363" s="94">
        <v>0</v>
      </c>
      <c r="V363" s="94">
        <v>0</v>
      </c>
      <c r="W363" s="94">
        <v>0</v>
      </c>
      <c r="X363" s="94">
        <v>8</v>
      </c>
      <c r="Y363" s="94">
        <v>0</v>
      </c>
      <c r="Z363" s="94">
        <v>47875065</v>
      </c>
    </row>
    <row r="364" spans="4:26">
      <c r="D364" s="98"/>
      <c r="E364" s="95" t="s">
        <v>407</v>
      </c>
      <c r="F364" s="97" t="s">
        <v>472</v>
      </c>
      <c r="G364" s="95" t="s">
        <v>3962</v>
      </c>
      <c r="H364" s="94" t="s">
        <v>975</v>
      </c>
      <c r="I364" s="99">
        <v>5</v>
      </c>
      <c r="J364" s="99">
        <v>2</v>
      </c>
      <c r="K364" s="110">
        <v>30</v>
      </c>
      <c r="L364" s="94">
        <v>22</v>
      </c>
      <c r="M364" s="94">
        <v>1</v>
      </c>
      <c r="N364" s="94">
        <v>2</v>
      </c>
      <c r="O364" s="94">
        <v>1</v>
      </c>
      <c r="P364" s="94">
        <v>2</v>
      </c>
      <c r="Q364" s="94">
        <v>0</v>
      </c>
      <c r="R364" s="94">
        <v>1</v>
      </c>
      <c r="S364" s="94">
        <v>0</v>
      </c>
      <c r="T364" s="94">
        <v>0</v>
      </c>
      <c r="U364" s="94">
        <v>0</v>
      </c>
      <c r="V364" s="94">
        <v>1</v>
      </c>
      <c r="W364" s="94">
        <v>0</v>
      </c>
      <c r="X364" s="94">
        <v>11</v>
      </c>
      <c r="Y364" s="94">
        <v>0</v>
      </c>
      <c r="Z364" s="94">
        <v>47865227</v>
      </c>
    </row>
    <row r="365" spans="4:26">
      <c r="D365" s="98"/>
      <c r="E365" s="95" t="s">
        <v>350</v>
      </c>
      <c r="F365" s="97" t="s">
        <v>472</v>
      </c>
      <c r="G365" s="95" t="s">
        <v>3963</v>
      </c>
      <c r="H365" s="104" t="s">
        <v>996</v>
      </c>
      <c r="I365" s="99">
        <v>5</v>
      </c>
      <c r="J365" s="99">
        <v>1</v>
      </c>
      <c r="K365" s="110">
        <v>34</v>
      </c>
      <c r="L365" s="94">
        <v>28</v>
      </c>
      <c r="M365" s="94">
        <v>1</v>
      </c>
      <c r="N365" s="94">
        <v>2</v>
      </c>
      <c r="O365" s="94">
        <v>2</v>
      </c>
      <c r="P365" s="94">
        <v>0</v>
      </c>
      <c r="Q365" s="94">
        <v>0</v>
      </c>
      <c r="R365" s="94">
        <v>1</v>
      </c>
      <c r="S365" s="94">
        <v>0</v>
      </c>
      <c r="T365" s="94">
        <v>0</v>
      </c>
      <c r="U365" s="94">
        <v>0</v>
      </c>
      <c r="V365" s="94">
        <v>0</v>
      </c>
      <c r="W365" s="94">
        <v>0</v>
      </c>
      <c r="X365" s="94">
        <v>14</v>
      </c>
      <c r="Y365" s="94">
        <v>0</v>
      </c>
      <c r="Z365" s="94">
        <v>47865078</v>
      </c>
    </row>
    <row r="366" spans="4:26">
      <c r="D366" s="98"/>
      <c r="E366" s="95" t="s">
        <v>351</v>
      </c>
      <c r="F366" s="97" t="s">
        <v>472</v>
      </c>
      <c r="G366" s="95" t="s">
        <v>3964</v>
      </c>
      <c r="H366" s="94" t="s">
        <v>976</v>
      </c>
      <c r="I366" s="99">
        <v>5</v>
      </c>
      <c r="J366" s="99">
        <v>1</v>
      </c>
      <c r="K366" s="110">
        <v>35</v>
      </c>
      <c r="L366" s="94">
        <v>26</v>
      </c>
      <c r="M366" s="94">
        <v>1</v>
      </c>
      <c r="N366" s="94">
        <v>1</v>
      </c>
      <c r="O366" s="94">
        <v>1</v>
      </c>
      <c r="P366" s="94">
        <v>5</v>
      </c>
      <c r="Q366" s="94">
        <v>0</v>
      </c>
      <c r="R366" s="94">
        <v>1</v>
      </c>
      <c r="S366" s="94">
        <v>0</v>
      </c>
      <c r="T366" s="94">
        <v>0</v>
      </c>
      <c r="U366" s="94">
        <v>0</v>
      </c>
      <c r="V366" s="94">
        <v>0</v>
      </c>
      <c r="W366" s="94">
        <v>0</v>
      </c>
      <c r="X366" s="94">
        <v>10</v>
      </c>
      <c r="Y366" s="94">
        <v>0</v>
      </c>
      <c r="Z366" s="94">
        <v>47865084</v>
      </c>
    </row>
    <row r="367" spans="4:26">
      <c r="D367" s="98"/>
      <c r="E367" s="95" t="s">
        <v>367</v>
      </c>
      <c r="F367" s="97" t="s">
        <v>472</v>
      </c>
      <c r="G367" s="95" t="s">
        <v>3965</v>
      </c>
      <c r="H367" s="94" t="s">
        <v>977</v>
      </c>
      <c r="I367" s="99">
        <v>5</v>
      </c>
      <c r="J367" s="99">
        <v>1</v>
      </c>
      <c r="K367" s="110">
        <v>32</v>
      </c>
      <c r="L367" s="94">
        <v>26</v>
      </c>
      <c r="M367" s="94">
        <v>1</v>
      </c>
      <c r="N367" s="94">
        <v>2</v>
      </c>
      <c r="O367" s="94">
        <v>1</v>
      </c>
      <c r="P367" s="94">
        <v>0</v>
      </c>
      <c r="Q367" s="94">
        <v>0</v>
      </c>
      <c r="R367" s="94">
        <v>2</v>
      </c>
      <c r="S367" s="94">
        <v>0</v>
      </c>
      <c r="T367" s="94">
        <v>0</v>
      </c>
      <c r="U367" s="94">
        <v>0</v>
      </c>
      <c r="V367" s="94">
        <v>0</v>
      </c>
      <c r="W367" s="94">
        <v>0</v>
      </c>
      <c r="X367" s="94">
        <v>13</v>
      </c>
      <c r="Y367" s="94">
        <v>0</v>
      </c>
      <c r="Z367" s="94">
        <v>47876751</v>
      </c>
    </row>
    <row r="368" spans="4:26">
      <c r="D368" s="98"/>
      <c r="E368" s="95" t="s">
        <v>347</v>
      </c>
      <c r="F368" s="97" t="s">
        <v>472</v>
      </c>
      <c r="G368" s="95" t="s">
        <v>3966</v>
      </c>
      <c r="H368" s="94" t="s">
        <v>525</v>
      </c>
      <c r="I368" s="99">
        <v>5</v>
      </c>
      <c r="J368" s="99">
        <v>1</v>
      </c>
      <c r="K368" s="110">
        <v>32</v>
      </c>
      <c r="L368" s="94">
        <v>26</v>
      </c>
      <c r="M368" s="94">
        <v>1</v>
      </c>
      <c r="N368" s="94">
        <v>2</v>
      </c>
      <c r="O368" s="94">
        <v>2</v>
      </c>
      <c r="P368" s="94">
        <v>0</v>
      </c>
      <c r="Q368" s="94">
        <v>0</v>
      </c>
      <c r="R368" s="94">
        <v>1</v>
      </c>
      <c r="S368" s="94">
        <v>0</v>
      </c>
      <c r="T368" s="94">
        <v>0</v>
      </c>
      <c r="U368" s="94">
        <v>0</v>
      </c>
      <c r="V368" s="94">
        <v>0</v>
      </c>
      <c r="W368" s="94">
        <v>0</v>
      </c>
      <c r="X368" s="94">
        <v>13</v>
      </c>
      <c r="Y368" s="94">
        <v>0</v>
      </c>
      <c r="Z368" s="94">
        <v>47865871</v>
      </c>
    </row>
    <row r="369" spans="4:26">
      <c r="D369" s="98"/>
      <c r="E369" s="95" t="s">
        <v>758</v>
      </c>
      <c r="F369" s="97" t="s">
        <v>472</v>
      </c>
      <c r="G369" s="95" t="s">
        <v>3967</v>
      </c>
      <c r="H369" s="94" t="s">
        <v>524</v>
      </c>
      <c r="I369" s="99">
        <v>5</v>
      </c>
      <c r="J369" s="99">
        <v>1</v>
      </c>
      <c r="K369" s="110">
        <v>91</v>
      </c>
      <c r="L369" s="94">
        <v>72</v>
      </c>
      <c r="M369" s="94">
        <v>4</v>
      </c>
      <c r="N369" s="94">
        <v>6</v>
      </c>
      <c r="O369" s="94">
        <v>4</v>
      </c>
      <c r="P369" s="94">
        <v>2</v>
      </c>
      <c r="Q369" s="94">
        <v>0</v>
      </c>
      <c r="R369" s="94">
        <v>3</v>
      </c>
      <c r="S369" s="94">
        <v>0</v>
      </c>
      <c r="T369" s="94">
        <v>0</v>
      </c>
      <c r="U369" s="94">
        <v>0</v>
      </c>
      <c r="V369" s="94">
        <v>0</v>
      </c>
      <c r="W369" s="94">
        <v>0</v>
      </c>
      <c r="X369" s="94">
        <v>31</v>
      </c>
      <c r="Y369" s="94">
        <v>0</v>
      </c>
      <c r="Z369" s="94">
        <v>47869194</v>
      </c>
    </row>
    <row r="370" spans="4:26">
      <c r="D370" s="98"/>
      <c r="E370" s="95" t="s">
        <v>401</v>
      </c>
      <c r="F370" s="97" t="s">
        <v>472</v>
      </c>
      <c r="G370" s="95" t="s">
        <v>3968</v>
      </c>
      <c r="H370" s="94" t="s">
        <v>941</v>
      </c>
      <c r="I370" s="99">
        <v>5</v>
      </c>
      <c r="J370" s="99">
        <v>1</v>
      </c>
      <c r="K370" s="110">
        <v>35</v>
      </c>
      <c r="L370" s="94">
        <v>25</v>
      </c>
      <c r="M370" s="94">
        <v>1</v>
      </c>
      <c r="N370" s="94">
        <v>2</v>
      </c>
      <c r="O370" s="94">
        <v>1</v>
      </c>
      <c r="P370" s="94">
        <v>4</v>
      </c>
      <c r="Q370" s="94">
        <v>0</v>
      </c>
      <c r="R370" s="94">
        <v>1</v>
      </c>
      <c r="S370" s="94">
        <v>0</v>
      </c>
      <c r="T370" s="94">
        <v>0</v>
      </c>
      <c r="U370" s="94">
        <v>0</v>
      </c>
      <c r="V370" s="94">
        <v>1</v>
      </c>
      <c r="W370" s="94">
        <v>0</v>
      </c>
      <c r="X370" s="94">
        <v>13</v>
      </c>
      <c r="Y370" s="94">
        <v>0</v>
      </c>
      <c r="Z370" s="94">
        <v>47866362</v>
      </c>
    </row>
    <row r="371" spans="4:26">
      <c r="D371" s="98"/>
      <c r="E371" s="95" t="s">
        <v>371</v>
      </c>
      <c r="F371" s="97" t="s">
        <v>472</v>
      </c>
      <c r="G371" s="95" t="s">
        <v>3969</v>
      </c>
      <c r="H371" s="94" t="s">
        <v>532</v>
      </c>
      <c r="I371" s="99">
        <v>5</v>
      </c>
      <c r="J371" s="99">
        <v>1</v>
      </c>
      <c r="K371" s="110">
        <v>25</v>
      </c>
      <c r="L371" s="94">
        <v>18</v>
      </c>
      <c r="M371" s="94">
        <v>0</v>
      </c>
      <c r="N371" s="94">
        <v>1</v>
      </c>
      <c r="O371" s="94">
        <v>1</v>
      </c>
      <c r="P371" s="94">
        <v>4</v>
      </c>
      <c r="Q371" s="94">
        <v>0</v>
      </c>
      <c r="R371" s="94">
        <v>1</v>
      </c>
      <c r="S371" s="94">
        <v>0</v>
      </c>
      <c r="T371" s="94">
        <v>0</v>
      </c>
      <c r="U371" s="94">
        <v>0</v>
      </c>
      <c r="V371" s="94">
        <v>0</v>
      </c>
      <c r="W371" s="94">
        <v>0</v>
      </c>
      <c r="X371" s="94">
        <v>9</v>
      </c>
      <c r="Y371" s="94">
        <v>0</v>
      </c>
      <c r="Z371" s="94">
        <v>47869343</v>
      </c>
    </row>
    <row r="372" spans="4:26">
      <c r="D372" s="98"/>
      <c r="E372" s="95" t="s">
        <v>335</v>
      </c>
      <c r="F372" s="97" t="s">
        <v>472</v>
      </c>
      <c r="G372" s="95" t="s">
        <v>3970</v>
      </c>
      <c r="H372" s="94" t="s">
        <v>522</v>
      </c>
      <c r="I372" s="99">
        <v>5</v>
      </c>
      <c r="J372" s="99">
        <v>1</v>
      </c>
      <c r="K372" s="110">
        <v>22</v>
      </c>
      <c r="L372" s="94">
        <v>16</v>
      </c>
      <c r="M372" s="94">
        <v>1</v>
      </c>
      <c r="N372" s="94">
        <v>2</v>
      </c>
      <c r="O372" s="94">
        <v>2</v>
      </c>
      <c r="P372" s="94">
        <v>0</v>
      </c>
      <c r="Q372" s="94">
        <v>0</v>
      </c>
      <c r="R372" s="94">
        <v>1</v>
      </c>
      <c r="S372" s="94">
        <v>0</v>
      </c>
      <c r="T372" s="94">
        <v>0</v>
      </c>
      <c r="U372" s="94">
        <v>0</v>
      </c>
      <c r="V372" s="94">
        <v>0</v>
      </c>
      <c r="W372" s="94">
        <v>0</v>
      </c>
      <c r="X372" s="94">
        <v>9</v>
      </c>
      <c r="Y372" s="94">
        <v>0</v>
      </c>
      <c r="Z372" s="94">
        <v>46064850</v>
      </c>
    </row>
    <row r="373" spans="4:26">
      <c r="D373" s="98"/>
      <c r="E373" s="95" t="s">
        <v>340</v>
      </c>
      <c r="F373" s="97" t="s">
        <v>472</v>
      </c>
      <c r="G373" s="95" t="s">
        <v>3971</v>
      </c>
      <c r="H373" s="94" t="s">
        <v>944</v>
      </c>
      <c r="I373" s="99">
        <v>5</v>
      </c>
      <c r="J373" s="99">
        <v>1</v>
      </c>
      <c r="K373" s="110">
        <v>18</v>
      </c>
      <c r="L373" s="94">
        <v>14</v>
      </c>
      <c r="M373" s="94">
        <v>1</v>
      </c>
      <c r="N373" s="94">
        <v>1</v>
      </c>
      <c r="O373" s="94">
        <v>1</v>
      </c>
      <c r="P373" s="94">
        <v>0</v>
      </c>
      <c r="Q373" s="94">
        <v>0</v>
      </c>
      <c r="R373" s="94">
        <v>1</v>
      </c>
      <c r="S373" s="94">
        <v>0</v>
      </c>
      <c r="T373" s="94">
        <v>0</v>
      </c>
      <c r="U373" s="94">
        <v>0</v>
      </c>
      <c r="V373" s="94">
        <v>0</v>
      </c>
      <c r="W373" s="94">
        <v>0</v>
      </c>
      <c r="X373" s="94">
        <v>7</v>
      </c>
      <c r="Y373" s="94">
        <v>0</v>
      </c>
      <c r="Z373" s="94">
        <v>47866988</v>
      </c>
    </row>
    <row r="374" spans="4:26">
      <c r="D374" s="98"/>
      <c r="E374" s="95" t="s">
        <v>390</v>
      </c>
      <c r="F374" s="97" t="s">
        <v>472</v>
      </c>
      <c r="G374" s="95" t="s">
        <v>3972</v>
      </c>
      <c r="H374" s="94" t="s">
        <v>539</v>
      </c>
      <c r="I374" s="99">
        <v>5</v>
      </c>
      <c r="J374" s="99">
        <v>1</v>
      </c>
      <c r="K374" s="110">
        <v>18</v>
      </c>
      <c r="L374" s="94">
        <v>14</v>
      </c>
      <c r="M374" s="94">
        <v>1</v>
      </c>
      <c r="N374" s="94">
        <v>1</v>
      </c>
      <c r="O374" s="94">
        <v>2</v>
      </c>
      <c r="P374" s="94">
        <v>0</v>
      </c>
      <c r="Q374" s="94">
        <v>0</v>
      </c>
      <c r="R374" s="94">
        <v>0</v>
      </c>
      <c r="S374" s="94">
        <v>0</v>
      </c>
      <c r="T374" s="94">
        <v>0</v>
      </c>
      <c r="U374" s="94">
        <v>0</v>
      </c>
      <c r="V374" s="94">
        <v>0</v>
      </c>
      <c r="W374" s="94">
        <v>0</v>
      </c>
      <c r="X374" s="94">
        <v>8</v>
      </c>
      <c r="Y374" s="94">
        <v>0</v>
      </c>
      <c r="Z374" s="94">
        <v>47868705</v>
      </c>
    </row>
    <row r="375" spans="4:26">
      <c r="D375" s="98"/>
      <c r="E375" s="95" t="s">
        <v>381</v>
      </c>
      <c r="F375" s="97" t="s">
        <v>472</v>
      </c>
      <c r="G375" s="95" t="s">
        <v>3973</v>
      </c>
      <c r="H375" s="94" t="s">
        <v>946</v>
      </c>
      <c r="I375" s="99">
        <v>5</v>
      </c>
      <c r="J375" s="99">
        <v>1</v>
      </c>
      <c r="K375" s="110">
        <v>21</v>
      </c>
      <c r="L375" s="94">
        <v>15</v>
      </c>
      <c r="M375" s="94">
        <v>1</v>
      </c>
      <c r="N375" s="94">
        <v>2</v>
      </c>
      <c r="O375" s="94">
        <v>2</v>
      </c>
      <c r="P375" s="94">
        <v>1</v>
      </c>
      <c r="Q375" s="94">
        <v>0</v>
      </c>
      <c r="R375" s="94">
        <v>0</v>
      </c>
      <c r="S375" s="94">
        <v>0</v>
      </c>
      <c r="T375" s="94">
        <v>0</v>
      </c>
      <c r="U375" s="94">
        <v>0</v>
      </c>
      <c r="V375" s="94">
        <v>0</v>
      </c>
      <c r="W375" s="94">
        <v>0</v>
      </c>
      <c r="X375" s="94">
        <v>8</v>
      </c>
      <c r="Y375" s="94">
        <v>0</v>
      </c>
      <c r="Z375" s="94">
        <v>41137372</v>
      </c>
    </row>
    <row r="376" spans="4:26">
      <c r="E376" s="95" t="s">
        <v>404</v>
      </c>
      <c r="F376" s="97" t="s">
        <v>472</v>
      </c>
      <c r="G376" s="95" t="s">
        <v>3974</v>
      </c>
      <c r="H376" s="94" t="s">
        <v>978</v>
      </c>
      <c r="I376" s="99">
        <v>5</v>
      </c>
      <c r="J376" s="99">
        <v>1</v>
      </c>
      <c r="K376" s="110">
        <v>32</v>
      </c>
      <c r="L376" s="94">
        <v>25</v>
      </c>
      <c r="M376" s="94">
        <v>1</v>
      </c>
      <c r="N376" s="94">
        <v>3</v>
      </c>
      <c r="O376" s="94">
        <v>1</v>
      </c>
      <c r="P376" s="94">
        <v>1</v>
      </c>
      <c r="Q376" s="94">
        <v>0</v>
      </c>
      <c r="R376" s="94">
        <v>1</v>
      </c>
      <c r="S376" s="94">
        <v>0</v>
      </c>
      <c r="T376" s="94">
        <v>0</v>
      </c>
      <c r="U376" s="94">
        <v>0</v>
      </c>
      <c r="V376" s="94">
        <v>0</v>
      </c>
      <c r="W376" s="94">
        <v>0</v>
      </c>
      <c r="X376" s="94">
        <v>12</v>
      </c>
      <c r="Y376" s="94">
        <v>0</v>
      </c>
      <c r="Z376" s="94">
        <v>41145880</v>
      </c>
    </row>
    <row r="377" spans="4:26">
      <c r="E377" s="95" t="s">
        <v>400</v>
      </c>
      <c r="F377" s="97" t="s">
        <v>472</v>
      </c>
      <c r="G377" s="95" t="s">
        <v>3975</v>
      </c>
      <c r="H377" s="94" t="s">
        <v>543</v>
      </c>
      <c r="I377" s="99">
        <v>5</v>
      </c>
      <c r="J377" s="99">
        <v>1</v>
      </c>
      <c r="K377" s="110">
        <v>24</v>
      </c>
      <c r="L377" s="94">
        <v>22</v>
      </c>
      <c r="M377" s="94">
        <v>1</v>
      </c>
      <c r="N377" s="94">
        <v>1</v>
      </c>
      <c r="O377" s="94">
        <v>0</v>
      </c>
      <c r="P377" s="94">
        <v>0</v>
      </c>
      <c r="Q377" s="94">
        <v>0</v>
      </c>
      <c r="R377" s="94">
        <v>0</v>
      </c>
      <c r="S377" s="94">
        <v>0</v>
      </c>
      <c r="T377" s="94">
        <v>0</v>
      </c>
      <c r="U377" s="94">
        <v>0</v>
      </c>
      <c r="V377" s="94">
        <v>0</v>
      </c>
      <c r="W377" s="94">
        <v>0</v>
      </c>
      <c r="X377" s="94">
        <v>12</v>
      </c>
      <c r="Y377" s="94">
        <v>0</v>
      </c>
      <c r="Z377" s="94">
        <v>34278787</v>
      </c>
    </row>
    <row r="378" spans="4:26">
      <c r="E378" s="95" t="s">
        <v>402</v>
      </c>
      <c r="F378" s="97" t="s">
        <v>472</v>
      </c>
      <c r="G378" s="95" t="s">
        <v>3976</v>
      </c>
      <c r="H378" s="94" t="s">
        <v>685</v>
      </c>
      <c r="I378" s="99">
        <v>5</v>
      </c>
      <c r="J378" s="99">
        <v>1</v>
      </c>
      <c r="K378" s="110">
        <v>13</v>
      </c>
      <c r="L378" s="94">
        <v>11</v>
      </c>
      <c r="M378" s="94">
        <v>1</v>
      </c>
      <c r="N378" s="94">
        <v>1</v>
      </c>
      <c r="O378" s="94">
        <v>0</v>
      </c>
      <c r="P378" s="94">
        <v>0</v>
      </c>
      <c r="Q378" s="94">
        <v>0</v>
      </c>
      <c r="R378" s="94">
        <v>0</v>
      </c>
      <c r="S378" s="94">
        <v>0</v>
      </c>
      <c r="T378" s="94">
        <v>0</v>
      </c>
      <c r="U378" s="94">
        <v>0</v>
      </c>
      <c r="V378" s="94">
        <v>0</v>
      </c>
      <c r="W378" s="94">
        <v>0</v>
      </c>
      <c r="X378" s="94">
        <v>6</v>
      </c>
      <c r="Y378" s="94">
        <v>0</v>
      </c>
      <c r="Z378" s="94">
        <v>6283306</v>
      </c>
    </row>
    <row r="379" spans="4:26">
      <c r="E379" s="95" t="s">
        <v>1158</v>
      </c>
      <c r="F379" s="97" t="s">
        <v>472</v>
      </c>
      <c r="G379" s="95" t="s">
        <v>3977</v>
      </c>
      <c r="H379" s="94" t="s">
        <v>1159</v>
      </c>
      <c r="I379" s="99">
        <v>5</v>
      </c>
      <c r="J379" s="99">
        <v>1</v>
      </c>
      <c r="K379" s="110">
        <v>2</v>
      </c>
      <c r="L379" s="94">
        <v>2</v>
      </c>
      <c r="M379" s="94">
        <v>0</v>
      </c>
      <c r="N379" s="94">
        <v>0</v>
      </c>
      <c r="O379" s="94">
        <v>0</v>
      </c>
      <c r="P379" s="94">
        <v>0</v>
      </c>
      <c r="Q379" s="94">
        <v>0</v>
      </c>
      <c r="R379" s="94">
        <v>0</v>
      </c>
      <c r="S379" s="94">
        <v>0</v>
      </c>
      <c r="T379" s="94">
        <v>0</v>
      </c>
      <c r="U379" s="94">
        <v>0</v>
      </c>
      <c r="V379" s="94">
        <v>0</v>
      </c>
      <c r="W379" s="94">
        <v>0</v>
      </c>
      <c r="X379" s="94">
        <v>0</v>
      </c>
      <c r="Y379" s="94">
        <v>1</v>
      </c>
      <c r="Z379" s="94">
        <v>43749398</v>
      </c>
    </row>
    <row r="380" spans="4:26">
      <c r="D380" s="94"/>
      <c r="E380" s="95" t="s">
        <v>1049</v>
      </c>
      <c r="F380" s="97" t="s">
        <v>472</v>
      </c>
      <c r="G380" s="95" t="s">
        <v>3978</v>
      </c>
      <c r="H380" s="104" t="s">
        <v>1050</v>
      </c>
      <c r="I380" s="99">
        <v>5</v>
      </c>
      <c r="J380" s="99">
        <v>1</v>
      </c>
      <c r="K380" s="110">
        <v>2</v>
      </c>
      <c r="L380" s="94">
        <v>2</v>
      </c>
      <c r="M380" s="94">
        <v>0</v>
      </c>
      <c r="N380" s="94">
        <v>0</v>
      </c>
      <c r="O380" s="94">
        <v>0</v>
      </c>
      <c r="P380" s="94">
        <v>0</v>
      </c>
      <c r="Q380" s="94">
        <v>0</v>
      </c>
      <c r="R380" s="94">
        <v>0</v>
      </c>
      <c r="S380" s="94">
        <v>0</v>
      </c>
      <c r="T380" s="94">
        <v>0</v>
      </c>
      <c r="U380" s="94">
        <v>0</v>
      </c>
      <c r="V380" s="94">
        <v>0</v>
      </c>
      <c r="W380" s="94">
        <v>0</v>
      </c>
      <c r="X380" s="94">
        <v>0</v>
      </c>
      <c r="Y380" s="94">
        <v>1</v>
      </c>
      <c r="Z380" s="94">
        <v>22067275</v>
      </c>
    </row>
    <row r="381" spans="4:26">
      <c r="D381" s="98" t="s">
        <v>512</v>
      </c>
      <c r="E381" s="95" t="s">
        <v>395</v>
      </c>
      <c r="F381" s="97" t="s">
        <v>472</v>
      </c>
      <c r="G381" s="95" t="s">
        <v>3979</v>
      </c>
      <c r="H381" s="104" t="s">
        <v>542</v>
      </c>
      <c r="I381" s="99">
        <v>5</v>
      </c>
      <c r="J381" s="99">
        <v>1</v>
      </c>
      <c r="K381" s="110">
        <v>30</v>
      </c>
      <c r="L381" s="94">
        <v>23</v>
      </c>
      <c r="M381" s="94">
        <v>0</v>
      </c>
      <c r="N381" s="94">
        <v>2</v>
      </c>
      <c r="O381" s="94">
        <v>1</v>
      </c>
      <c r="P381" s="94">
        <v>2</v>
      </c>
      <c r="Q381" s="94">
        <v>0</v>
      </c>
      <c r="R381" s="94">
        <v>1</v>
      </c>
      <c r="S381" s="94">
        <v>0</v>
      </c>
      <c r="T381" s="94">
        <v>1</v>
      </c>
      <c r="U381" s="94">
        <v>0</v>
      </c>
      <c r="V381" s="94">
        <v>0</v>
      </c>
      <c r="W381" s="94">
        <v>0</v>
      </c>
      <c r="X381" s="94">
        <v>0</v>
      </c>
      <c r="Y381" s="94">
        <v>0</v>
      </c>
      <c r="Z381" s="94">
        <v>73682585</v>
      </c>
    </row>
    <row r="382" spans="4:26">
      <c r="D382" s="97" t="s">
        <v>474</v>
      </c>
      <c r="E382" s="95" t="s">
        <v>745</v>
      </c>
      <c r="F382" s="97" t="s">
        <v>474</v>
      </c>
      <c r="G382" s="95" t="s">
        <v>3980</v>
      </c>
      <c r="H382" s="94" t="s">
        <v>1038</v>
      </c>
      <c r="I382" s="99">
        <v>13</v>
      </c>
      <c r="J382" s="99">
        <v>1</v>
      </c>
      <c r="K382" s="110">
        <v>20</v>
      </c>
      <c r="L382" s="94">
        <v>18</v>
      </c>
      <c r="M382" s="94">
        <v>0</v>
      </c>
      <c r="N382" s="94">
        <v>1</v>
      </c>
      <c r="O382" s="94">
        <v>0</v>
      </c>
      <c r="P382" s="94">
        <v>0</v>
      </c>
      <c r="Q382" s="94">
        <v>0</v>
      </c>
      <c r="R382" s="94">
        <v>1</v>
      </c>
      <c r="S382" s="94">
        <v>0</v>
      </c>
      <c r="T382" s="94">
        <v>0</v>
      </c>
      <c r="U382" s="94">
        <v>0</v>
      </c>
      <c r="V382" s="94">
        <v>0</v>
      </c>
      <c r="W382" s="94">
        <v>0</v>
      </c>
      <c r="X382" s="94">
        <v>10</v>
      </c>
      <c r="Y382" s="94">
        <v>0</v>
      </c>
      <c r="Z382" s="94">
        <v>50464667</v>
      </c>
    </row>
    <row r="383" spans="4:26">
      <c r="E383" s="95" t="s">
        <v>749</v>
      </c>
      <c r="F383" s="97" t="s">
        <v>474</v>
      </c>
      <c r="G383" s="95" t="s">
        <v>3981</v>
      </c>
      <c r="H383" s="94" t="s">
        <v>1048</v>
      </c>
      <c r="I383" s="99">
        <v>13</v>
      </c>
      <c r="J383" s="99">
        <v>1</v>
      </c>
      <c r="K383" s="110">
        <v>11</v>
      </c>
      <c r="L383" s="94">
        <v>9</v>
      </c>
      <c r="M383" s="94">
        <v>1</v>
      </c>
      <c r="N383" s="94">
        <v>0</v>
      </c>
      <c r="O383" s="94">
        <v>0</v>
      </c>
      <c r="P383" s="94">
        <v>1</v>
      </c>
      <c r="Q383" s="94">
        <v>0</v>
      </c>
      <c r="R383" s="94">
        <v>0</v>
      </c>
      <c r="S383" s="94">
        <v>0</v>
      </c>
      <c r="T383" s="94">
        <v>0</v>
      </c>
      <c r="U383" s="94">
        <v>0</v>
      </c>
      <c r="V383" s="94">
        <v>0</v>
      </c>
      <c r="W383" s="94">
        <v>0</v>
      </c>
      <c r="X383" s="94">
        <v>5</v>
      </c>
      <c r="Y383" s="94">
        <v>0</v>
      </c>
      <c r="Z383" s="94">
        <v>52025541</v>
      </c>
    </row>
    <row r="384" spans="4:26">
      <c r="E384" s="95" t="s">
        <v>746</v>
      </c>
      <c r="F384" s="97" t="s">
        <v>474</v>
      </c>
      <c r="G384" s="95" t="s">
        <v>3982</v>
      </c>
      <c r="H384" s="94" t="s">
        <v>550</v>
      </c>
      <c r="I384" s="99">
        <v>13</v>
      </c>
      <c r="J384" s="99">
        <v>1</v>
      </c>
      <c r="K384" s="110">
        <v>13</v>
      </c>
      <c r="L384" s="94">
        <v>12</v>
      </c>
      <c r="M384" s="94">
        <v>0</v>
      </c>
      <c r="N384" s="94">
        <v>1</v>
      </c>
      <c r="O384" s="94">
        <v>0</v>
      </c>
      <c r="P384" s="94">
        <v>0</v>
      </c>
      <c r="Q384" s="94">
        <v>0</v>
      </c>
      <c r="R384" s="94">
        <v>0</v>
      </c>
      <c r="S384" s="94">
        <v>0</v>
      </c>
      <c r="T384" s="94">
        <v>0</v>
      </c>
      <c r="U384" s="94">
        <v>0</v>
      </c>
      <c r="V384" s="94">
        <v>0</v>
      </c>
      <c r="W384" s="94">
        <v>0</v>
      </c>
      <c r="X384" s="94">
        <v>6</v>
      </c>
      <c r="Y384" s="94">
        <v>0</v>
      </c>
      <c r="Z384" s="94">
        <v>47872842</v>
      </c>
    </row>
    <row r="385" spans="4:26">
      <c r="E385" s="95" t="s">
        <v>747</v>
      </c>
      <c r="F385" s="97" t="s">
        <v>474</v>
      </c>
      <c r="G385" s="95" t="s">
        <v>3983</v>
      </c>
      <c r="H385" s="94" t="s">
        <v>551</v>
      </c>
      <c r="I385" s="99">
        <v>13</v>
      </c>
      <c r="J385" s="99">
        <v>1</v>
      </c>
      <c r="K385" s="110">
        <v>28</v>
      </c>
      <c r="L385" s="94">
        <v>22</v>
      </c>
      <c r="M385" s="94">
        <v>0</v>
      </c>
      <c r="N385" s="94">
        <v>2</v>
      </c>
      <c r="O385" s="94">
        <v>1</v>
      </c>
      <c r="P385" s="94">
        <v>2</v>
      </c>
      <c r="Q385" s="94">
        <v>0</v>
      </c>
      <c r="R385" s="94">
        <v>1</v>
      </c>
      <c r="S385" s="94">
        <v>0</v>
      </c>
      <c r="T385" s="94">
        <v>0</v>
      </c>
      <c r="U385" s="94">
        <v>0</v>
      </c>
      <c r="V385" s="94">
        <v>0</v>
      </c>
      <c r="W385" s="94">
        <v>0</v>
      </c>
      <c r="X385" s="94">
        <v>11</v>
      </c>
      <c r="Y385" s="94">
        <v>0</v>
      </c>
      <c r="Z385" s="94">
        <v>50465129</v>
      </c>
    </row>
    <row r="386" spans="4:26">
      <c r="E386" s="95" t="s">
        <v>748</v>
      </c>
      <c r="F386" s="97" t="s">
        <v>474</v>
      </c>
      <c r="G386" s="95" t="s">
        <v>3984</v>
      </c>
      <c r="H386" s="94" t="s">
        <v>1039</v>
      </c>
      <c r="I386" s="99">
        <v>13</v>
      </c>
      <c r="J386" s="99">
        <v>1</v>
      </c>
      <c r="K386" s="110">
        <v>34</v>
      </c>
      <c r="L386" s="94">
        <v>28</v>
      </c>
      <c r="M386" s="94">
        <v>0</v>
      </c>
      <c r="N386" s="94">
        <v>2</v>
      </c>
      <c r="O386" s="94">
        <v>2</v>
      </c>
      <c r="P386" s="94">
        <v>1</v>
      </c>
      <c r="Q386" s="94">
        <v>0</v>
      </c>
      <c r="R386" s="94">
        <v>1</v>
      </c>
      <c r="S386" s="94">
        <v>0</v>
      </c>
      <c r="T386" s="94">
        <v>0</v>
      </c>
      <c r="U386" s="94">
        <v>0</v>
      </c>
      <c r="V386" s="94">
        <v>0</v>
      </c>
      <c r="W386" s="94">
        <v>0</v>
      </c>
      <c r="X386" s="94">
        <v>14</v>
      </c>
      <c r="Y386" s="94">
        <v>0</v>
      </c>
      <c r="Z386" s="94">
        <v>52020348</v>
      </c>
    </row>
    <row r="387" spans="4:26">
      <c r="D387" s="94"/>
      <c r="E387" s="95" t="s">
        <v>750</v>
      </c>
      <c r="F387" s="97" t="s">
        <v>474</v>
      </c>
      <c r="G387" s="95" t="s">
        <v>3985</v>
      </c>
      <c r="H387" s="94" t="s">
        <v>1040</v>
      </c>
      <c r="I387" s="99">
        <v>13</v>
      </c>
      <c r="J387" s="99">
        <v>1</v>
      </c>
      <c r="K387" s="110">
        <v>19</v>
      </c>
      <c r="L387" s="94">
        <v>10</v>
      </c>
      <c r="M387" s="94">
        <v>0</v>
      </c>
      <c r="N387" s="94">
        <v>0</v>
      </c>
      <c r="O387" s="94">
        <v>0</v>
      </c>
      <c r="P387" s="94">
        <v>2</v>
      </c>
      <c r="Q387" s="94">
        <v>5</v>
      </c>
      <c r="R387" s="94">
        <v>2</v>
      </c>
      <c r="S387" s="94">
        <v>0</v>
      </c>
      <c r="T387" s="94">
        <v>0</v>
      </c>
      <c r="U387" s="94">
        <v>0</v>
      </c>
      <c r="V387" s="94">
        <v>0</v>
      </c>
      <c r="W387" s="94">
        <v>0</v>
      </c>
      <c r="X387" s="94">
        <v>5</v>
      </c>
      <c r="Y387" s="94">
        <v>0</v>
      </c>
      <c r="Z387" s="94">
        <v>47868272</v>
      </c>
    </row>
    <row r="388" spans="4:26">
      <c r="D388" s="94"/>
      <c r="E388" s="95" t="s">
        <v>3986</v>
      </c>
      <c r="F388" s="97" t="s">
        <v>474</v>
      </c>
      <c r="G388" s="95" t="s">
        <v>3987</v>
      </c>
      <c r="H388" s="94" t="s">
        <v>553</v>
      </c>
      <c r="I388" s="99">
        <v>5</v>
      </c>
      <c r="J388" s="99">
        <v>1</v>
      </c>
      <c r="K388" s="110">
        <v>22</v>
      </c>
      <c r="L388" s="94">
        <v>17</v>
      </c>
      <c r="M388" s="94">
        <v>1</v>
      </c>
      <c r="N388" s="94">
        <v>1</v>
      </c>
      <c r="O388" s="94">
        <v>1</v>
      </c>
      <c r="P388" s="94">
        <v>1</v>
      </c>
      <c r="Q388" s="94">
        <v>0</v>
      </c>
      <c r="R388" s="94">
        <v>1</v>
      </c>
      <c r="S388" s="94">
        <v>0</v>
      </c>
      <c r="T388" s="94">
        <v>0</v>
      </c>
      <c r="U388" s="94">
        <v>0</v>
      </c>
      <c r="V388" s="94">
        <v>0</v>
      </c>
      <c r="W388" s="94">
        <v>0</v>
      </c>
      <c r="X388" s="94">
        <v>11</v>
      </c>
      <c r="Y388" s="94">
        <v>0</v>
      </c>
      <c r="Z388" s="94">
        <v>53991829</v>
      </c>
    </row>
    <row r="389" spans="4:26">
      <c r="D389" s="94"/>
      <c r="E389" s="95" t="s">
        <v>730</v>
      </c>
      <c r="F389" s="97" t="s">
        <v>474</v>
      </c>
      <c r="G389" s="95" t="s">
        <v>3988</v>
      </c>
      <c r="H389" s="94" t="s">
        <v>1002</v>
      </c>
      <c r="I389" s="99">
        <v>5</v>
      </c>
      <c r="J389" s="99">
        <v>1</v>
      </c>
      <c r="K389" s="110">
        <v>20</v>
      </c>
      <c r="L389" s="94">
        <v>15</v>
      </c>
      <c r="M389" s="94">
        <v>1</v>
      </c>
      <c r="N389" s="94">
        <v>1</v>
      </c>
      <c r="O389" s="94">
        <v>1</v>
      </c>
      <c r="P389" s="94">
        <v>1</v>
      </c>
      <c r="Q389" s="94">
        <v>0</v>
      </c>
      <c r="R389" s="94">
        <v>1</v>
      </c>
      <c r="S389" s="94">
        <v>0</v>
      </c>
      <c r="T389" s="94">
        <v>0</v>
      </c>
      <c r="U389" s="94">
        <v>0</v>
      </c>
      <c r="V389" s="94">
        <v>0</v>
      </c>
      <c r="W389" s="94">
        <v>0</v>
      </c>
      <c r="X389" s="94">
        <v>8</v>
      </c>
      <c r="Y389" s="94">
        <v>0</v>
      </c>
      <c r="Z389" s="94">
        <v>57122527</v>
      </c>
    </row>
    <row r="390" spans="4:26">
      <c r="D390" s="94"/>
      <c r="E390" s="95" t="s">
        <v>3989</v>
      </c>
      <c r="F390" s="97" t="s">
        <v>474</v>
      </c>
      <c r="G390" s="95" t="s">
        <v>3990</v>
      </c>
      <c r="H390" s="94" t="s">
        <v>1022</v>
      </c>
      <c r="I390" s="99">
        <v>5</v>
      </c>
      <c r="J390" s="99">
        <v>1</v>
      </c>
      <c r="K390" s="110">
        <v>59</v>
      </c>
      <c r="L390" s="94">
        <v>45</v>
      </c>
      <c r="M390" s="94">
        <v>2</v>
      </c>
      <c r="N390" s="94">
        <v>4</v>
      </c>
      <c r="O390" s="94">
        <v>2</v>
      </c>
      <c r="P390" s="94">
        <v>4</v>
      </c>
      <c r="Q390" s="94">
        <v>0</v>
      </c>
      <c r="R390" s="94">
        <v>2</v>
      </c>
      <c r="S390" s="94">
        <v>0</v>
      </c>
      <c r="T390" s="94">
        <v>0</v>
      </c>
      <c r="U390" s="94">
        <v>0</v>
      </c>
      <c r="V390" s="94">
        <v>0</v>
      </c>
      <c r="W390" s="94">
        <v>0</v>
      </c>
      <c r="X390" s="94">
        <v>23</v>
      </c>
      <c r="Y390" s="94">
        <v>0</v>
      </c>
      <c r="Z390" s="94">
        <v>53992007</v>
      </c>
    </row>
    <row r="391" spans="4:26">
      <c r="D391" s="94"/>
      <c r="E391" s="95" t="s">
        <v>3991</v>
      </c>
      <c r="F391" s="97" t="s">
        <v>474</v>
      </c>
      <c r="G391" s="95" t="s">
        <v>3992</v>
      </c>
      <c r="H391" s="104" t="s">
        <v>1023</v>
      </c>
      <c r="I391" s="99">
        <v>5</v>
      </c>
      <c r="J391" s="99">
        <v>1</v>
      </c>
      <c r="K391" s="110">
        <v>42</v>
      </c>
      <c r="L391" s="94">
        <v>32</v>
      </c>
      <c r="M391" s="94">
        <v>2</v>
      </c>
      <c r="N391" s="94">
        <v>2</v>
      </c>
      <c r="O391" s="94">
        <v>1</v>
      </c>
      <c r="P391" s="94">
        <v>2</v>
      </c>
      <c r="Q391" s="94">
        <v>1</v>
      </c>
      <c r="R391" s="94">
        <v>2</v>
      </c>
      <c r="S391" s="94">
        <v>0</v>
      </c>
      <c r="T391" s="94">
        <v>0</v>
      </c>
      <c r="U391" s="94">
        <v>0</v>
      </c>
      <c r="V391" s="94">
        <v>0</v>
      </c>
      <c r="W391" s="94">
        <v>0</v>
      </c>
      <c r="X391" s="94">
        <v>16</v>
      </c>
      <c r="Y391" s="94">
        <v>0</v>
      </c>
      <c r="Z391" s="94">
        <v>57118655</v>
      </c>
    </row>
    <row r="392" spans="4:26">
      <c r="D392" s="94"/>
      <c r="E392" s="95" t="s">
        <v>739</v>
      </c>
      <c r="F392" s="97" t="s">
        <v>474</v>
      </c>
      <c r="G392" s="95" t="s">
        <v>3993</v>
      </c>
      <c r="H392" s="94" t="s">
        <v>1024</v>
      </c>
      <c r="I392" s="99">
        <v>5</v>
      </c>
      <c r="J392" s="99">
        <v>1</v>
      </c>
      <c r="K392" s="110">
        <v>27</v>
      </c>
      <c r="L392" s="94">
        <v>20</v>
      </c>
      <c r="M392" s="94">
        <v>1</v>
      </c>
      <c r="N392" s="94">
        <v>2</v>
      </c>
      <c r="O392" s="94">
        <v>2</v>
      </c>
      <c r="P392" s="94">
        <v>1</v>
      </c>
      <c r="Q392" s="94">
        <v>0</v>
      </c>
      <c r="R392" s="94">
        <v>1</v>
      </c>
      <c r="S392" s="94">
        <v>0</v>
      </c>
      <c r="T392" s="94">
        <v>0</v>
      </c>
      <c r="U392" s="94">
        <v>0</v>
      </c>
      <c r="V392" s="94">
        <v>0</v>
      </c>
      <c r="W392" s="94">
        <v>0</v>
      </c>
      <c r="X392" s="94">
        <v>10</v>
      </c>
      <c r="Y392" s="94">
        <v>0</v>
      </c>
      <c r="Z392" s="94">
        <v>53991930</v>
      </c>
    </row>
    <row r="393" spans="4:26">
      <c r="D393" s="94"/>
      <c r="E393" s="95" t="s">
        <v>428</v>
      </c>
      <c r="F393" s="97" t="s">
        <v>474</v>
      </c>
      <c r="G393" s="95" t="s">
        <v>3994</v>
      </c>
      <c r="H393" s="94" t="s">
        <v>549</v>
      </c>
      <c r="I393" s="99">
        <v>5</v>
      </c>
      <c r="J393" s="99">
        <v>1</v>
      </c>
      <c r="K393" s="110">
        <v>24</v>
      </c>
      <c r="L393" s="94">
        <v>19</v>
      </c>
      <c r="M393" s="94">
        <v>1</v>
      </c>
      <c r="N393" s="94">
        <v>2</v>
      </c>
      <c r="O393" s="94">
        <v>0</v>
      </c>
      <c r="P393" s="94">
        <v>1</v>
      </c>
      <c r="Q393" s="94">
        <v>0</v>
      </c>
      <c r="R393" s="94">
        <v>1</v>
      </c>
      <c r="S393" s="94">
        <v>0</v>
      </c>
      <c r="T393" s="94">
        <v>0</v>
      </c>
      <c r="U393" s="94">
        <v>0</v>
      </c>
      <c r="V393" s="94">
        <v>0</v>
      </c>
      <c r="W393" s="94">
        <v>0</v>
      </c>
      <c r="X393" s="94">
        <v>11</v>
      </c>
      <c r="Y393" s="94">
        <v>0</v>
      </c>
      <c r="Z393" s="94">
        <v>53991580</v>
      </c>
    </row>
    <row r="394" spans="4:26">
      <c r="D394" s="94"/>
      <c r="E394" s="95" t="s">
        <v>3995</v>
      </c>
      <c r="F394" s="97" t="s">
        <v>474</v>
      </c>
      <c r="G394" s="95" t="s">
        <v>3996</v>
      </c>
      <c r="H394" s="94" t="s">
        <v>554</v>
      </c>
      <c r="I394" s="99">
        <v>5</v>
      </c>
      <c r="J394" s="99">
        <v>1</v>
      </c>
      <c r="K394" s="110">
        <v>20</v>
      </c>
      <c r="L394" s="94">
        <v>19</v>
      </c>
      <c r="M394" s="94">
        <v>0</v>
      </c>
      <c r="N394" s="94">
        <v>1</v>
      </c>
      <c r="O394" s="94">
        <v>0</v>
      </c>
      <c r="P394" s="94">
        <v>0</v>
      </c>
      <c r="Q394" s="94">
        <v>0</v>
      </c>
      <c r="R394" s="94">
        <v>0</v>
      </c>
      <c r="S394" s="94">
        <v>0</v>
      </c>
      <c r="T394" s="94">
        <v>0</v>
      </c>
      <c r="U394" s="94">
        <v>0</v>
      </c>
      <c r="V394" s="94">
        <v>0</v>
      </c>
      <c r="W394" s="94">
        <v>0</v>
      </c>
      <c r="X394" s="94">
        <v>10</v>
      </c>
      <c r="Y394" s="94">
        <v>0</v>
      </c>
      <c r="Z394" s="94">
        <v>57118661</v>
      </c>
    </row>
    <row r="395" spans="4:26">
      <c r="D395" s="94"/>
      <c r="E395" s="95" t="s">
        <v>443</v>
      </c>
      <c r="F395" s="97" t="s">
        <v>474</v>
      </c>
      <c r="G395" s="95" t="s">
        <v>3997</v>
      </c>
      <c r="H395" s="94" t="s">
        <v>1025</v>
      </c>
      <c r="I395" s="99">
        <v>5</v>
      </c>
      <c r="J395" s="99">
        <v>1</v>
      </c>
      <c r="K395" s="110">
        <v>29</v>
      </c>
      <c r="L395" s="94">
        <v>24</v>
      </c>
      <c r="M395" s="94">
        <v>1</v>
      </c>
      <c r="N395" s="94">
        <v>1</v>
      </c>
      <c r="O395" s="94">
        <v>1</v>
      </c>
      <c r="P395" s="94">
        <v>1</v>
      </c>
      <c r="Q395" s="94">
        <v>0</v>
      </c>
      <c r="R395" s="94">
        <v>1</v>
      </c>
      <c r="S395" s="94">
        <v>0</v>
      </c>
      <c r="T395" s="94">
        <v>0</v>
      </c>
      <c r="U395" s="94">
        <v>0</v>
      </c>
      <c r="V395" s="94">
        <v>0</v>
      </c>
      <c r="W395" s="94">
        <v>0</v>
      </c>
      <c r="X395" s="94">
        <v>12</v>
      </c>
      <c r="Y395" s="94">
        <v>0</v>
      </c>
      <c r="Z395" s="94">
        <v>82079422</v>
      </c>
    </row>
    <row r="396" spans="4:26">
      <c r="D396" s="94"/>
      <c r="E396" s="95" t="s">
        <v>435</v>
      </c>
      <c r="F396" s="97" t="s">
        <v>474</v>
      </c>
      <c r="G396" s="95" t="s">
        <v>3998</v>
      </c>
      <c r="H396" s="94" t="s">
        <v>559</v>
      </c>
      <c r="I396" s="99">
        <v>5</v>
      </c>
      <c r="J396" s="99">
        <v>1</v>
      </c>
      <c r="K396" s="110">
        <v>31</v>
      </c>
      <c r="L396" s="94">
        <v>25</v>
      </c>
      <c r="M396" s="94">
        <v>1</v>
      </c>
      <c r="N396" s="94">
        <v>1</v>
      </c>
      <c r="O396" s="94">
        <v>2</v>
      </c>
      <c r="P396" s="94">
        <v>1</v>
      </c>
      <c r="Q396" s="94">
        <v>0</v>
      </c>
      <c r="R396" s="94">
        <v>1</v>
      </c>
      <c r="S396" s="94">
        <v>0</v>
      </c>
      <c r="T396" s="94">
        <v>0</v>
      </c>
      <c r="U396" s="94">
        <v>0</v>
      </c>
      <c r="V396" s="94">
        <v>0</v>
      </c>
      <c r="W396" s="94">
        <v>0</v>
      </c>
      <c r="X396" s="94">
        <v>13</v>
      </c>
      <c r="Y396" s="94">
        <v>0</v>
      </c>
      <c r="Z396" s="94">
        <v>57122533</v>
      </c>
    </row>
    <row r="397" spans="4:26">
      <c r="D397" s="94"/>
      <c r="E397" s="95" t="s">
        <v>740</v>
      </c>
      <c r="F397" s="97" t="s">
        <v>474</v>
      </c>
      <c r="G397" s="95" t="s">
        <v>3999</v>
      </c>
      <c r="H397" s="94" t="s">
        <v>571</v>
      </c>
      <c r="I397" s="99">
        <v>5</v>
      </c>
      <c r="J397" s="99">
        <v>1</v>
      </c>
      <c r="K397" s="110">
        <v>27</v>
      </c>
      <c r="L397" s="94">
        <v>22</v>
      </c>
      <c r="M397" s="94">
        <v>1</v>
      </c>
      <c r="N397" s="94">
        <v>2</v>
      </c>
      <c r="O397" s="94">
        <v>0</v>
      </c>
      <c r="P397" s="94">
        <v>1</v>
      </c>
      <c r="Q397" s="94">
        <v>0</v>
      </c>
      <c r="R397" s="94">
        <v>1</v>
      </c>
      <c r="S397" s="94">
        <v>0</v>
      </c>
      <c r="T397" s="94">
        <v>0</v>
      </c>
      <c r="U397" s="94">
        <v>0</v>
      </c>
      <c r="V397" s="94">
        <v>0</v>
      </c>
      <c r="W397" s="94">
        <v>0</v>
      </c>
      <c r="X397" s="94">
        <v>11</v>
      </c>
      <c r="Y397" s="94">
        <v>0</v>
      </c>
      <c r="Z397" s="94">
        <v>53991143</v>
      </c>
    </row>
    <row r="398" spans="4:26">
      <c r="D398" s="94"/>
      <c r="E398" s="95" t="s">
        <v>741</v>
      </c>
      <c r="F398" s="97" t="s">
        <v>474</v>
      </c>
      <c r="G398" s="95" t="s">
        <v>4000</v>
      </c>
      <c r="H398" s="94" t="s">
        <v>556</v>
      </c>
      <c r="I398" s="99">
        <v>5</v>
      </c>
      <c r="J398" s="99">
        <v>1</v>
      </c>
      <c r="K398" s="110">
        <v>21</v>
      </c>
      <c r="L398" s="94">
        <v>18</v>
      </c>
      <c r="M398" s="94">
        <v>1</v>
      </c>
      <c r="N398" s="94">
        <v>1</v>
      </c>
      <c r="O398" s="94">
        <v>0</v>
      </c>
      <c r="P398" s="94">
        <v>0</v>
      </c>
      <c r="Q398" s="94">
        <v>0</v>
      </c>
      <c r="R398" s="94">
        <v>1</v>
      </c>
      <c r="S398" s="94">
        <v>0</v>
      </c>
      <c r="T398" s="94">
        <v>0</v>
      </c>
      <c r="U398" s="94">
        <v>0</v>
      </c>
      <c r="V398" s="94">
        <v>0</v>
      </c>
      <c r="W398" s="94">
        <v>0</v>
      </c>
      <c r="X398" s="94">
        <v>10</v>
      </c>
      <c r="Y398" s="94">
        <v>0</v>
      </c>
      <c r="Z398" s="94">
        <v>53991203</v>
      </c>
    </row>
    <row r="399" spans="4:26">
      <c r="D399" s="94"/>
      <c r="E399" s="95" t="s">
        <v>4001</v>
      </c>
      <c r="F399" s="97" t="s">
        <v>474</v>
      </c>
      <c r="G399" s="95" t="s">
        <v>4002</v>
      </c>
      <c r="H399" s="94" t="s">
        <v>1026</v>
      </c>
      <c r="I399" s="99">
        <v>5</v>
      </c>
      <c r="J399" s="99">
        <v>1</v>
      </c>
      <c r="K399" s="110">
        <v>27</v>
      </c>
      <c r="L399" s="94">
        <v>22</v>
      </c>
      <c r="M399" s="94">
        <v>1</v>
      </c>
      <c r="N399" s="94">
        <v>2</v>
      </c>
      <c r="O399" s="94">
        <v>0</v>
      </c>
      <c r="P399" s="94">
        <v>1</v>
      </c>
      <c r="Q399" s="94">
        <v>0</v>
      </c>
      <c r="R399" s="94">
        <v>1</v>
      </c>
      <c r="S399" s="94">
        <v>0</v>
      </c>
      <c r="T399" s="94">
        <v>0</v>
      </c>
      <c r="U399" s="94">
        <v>0</v>
      </c>
      <c r="V399" s="94">
        <v>0</v>
      </c>
      <c r="W399" s="94">
        <v>0</v>
      </c>
      <c r="X399" s="94">
        <v>10</v>
      </c>
      <c r="Y399" s="94">
        <v>0</v>
      </c>
      <c r="Z399" s="94">
        <v>52035775</v>
      </c>
    </row>
    <row r="400" spans="4:26">
      <c r="D400" s="94"/>
      <c r="E400" s="95" t="s">
        <v>440</v>
      </c>
      <c r="F400" s="97" t="s">
        <v>474</v>
      </c>
      <c r="G400" s="95" t="s">
        <v>4003</v>
      </c>
      <c r="H400" s="94" t="s">
        <v>1027</v>
      </c>
      <c r="I400" s="99">
        <v>5</v>
      </c>
      <c r="J400" s="99">
        <v>1</v>
      </c>
      <c r="K400" s="110">
        <v>25</v>
      </c>
      <c r="L400" s="94">
        <v>20</v>
      </c>
      <c r="M400" s="94">
        <v>1</v>
      </c>
      <c r="N400" s="94">
        <v>1</v>
      </c>
      <c r="O400" s="94">
        <v>1</v>
      </c>
      <c r="P400" s="94">
        <v>1</v>
      </c>
      <c r="Q400" s="94">
        <v>0</v>
      </c>
      <c r="R400" s="94">
        <v>1</v>
      </c>
      <c r="S400" s="94">
        <v>0</v>
      </c>
      <c r="T400" s="94">
        <v>0</v>
      </c>
      <c r="U400" s="94">
        <v>0</v>
      </c>
      <c r="V400" s="94">
        <v>0</v>
      </c>
      <c r="W400" s="94">
        <v>0</v>
      </c>
      <c r="X400" s="94">
        <v>11</v>
      </c>
      <c r="Y400" s="94">
        <v>0</v>
      </c>
      <c r="Z400" s="94">
        <v>10574191</v>
      </c>
    </row>
    <row r="401" spans="4:26">
      <c r="D401" s="94"/>
      <c r="E401" s="95" t="s">
        <v>427</v>
      </c>
      <c r="F401" s="97" t="s">
        <v>474</v>
      </c>
      <c r="G401" s="95" t="s">
        <v>4004</v>
      </c>
      <c r="H401" s="94" t="s">
        <v>546</v>
      </c>
      <c r="I401" s="99">
        <v>5</v>
      </c>
      <c r="J401" s="99">
        <v>1</v>
      </c>
      <c r="K401" s="110">
        <v>27</v>
      </c>
      <c r="L401" s="94">
        <v>22</v>
      </c>
      <c r="M401" s="94">
        <v>1</v>
      </c>
      <c r="N401" s="94">
        <v>0</v>
      </c>
      <c r="O401" s="94">
        <v>1</v>
      </c>
      <c r="P401" s="94">
        <v>2</v>
      </c>
      <c r="Q401" s="94">
        <v>0</v>
      </c>
      <c r="R401" s="94">
        <v>1</v>
      </c>
      <c r="S401" s="94">
        <v>0</v>
      </c>
      <c r="T401" s="94">
        <v>0</v>
      </c>
      <c r="U401" s="94">
        <v>0</v>
      </c>
      <c r="V401" s="94">
        <v>0</v>
      </c>
      <c r="W401" s="94">
        <v>0</v>
      </c>
      <c r="X401" s="94">
        <v>9</v>
      </c>
      <c r="Y401" s="94">
        <v>0</v>
      </c>
      <c r="Z401" s="94">
        <v>53991976</v>
      </c>
    </row>
    <row r="402" spans="4:26">
      <c r="D402" s="94"/>
      <c r="E402" s="95" t="s">
        <v>449</v>
      </c>
      <c r="F402" s="97" t="s">
        <v>474</v>
      </c>
      <c r="G402" s="95" t="s">
        <v>4005</v>
      </c>
      <c r="H402" s="94" t="s">
        <v>1028</v>
      </c>
      <c r="I402" s="99">
        <v>5</v>
      </c>
      <c r="J402" s="99">
        <v>1</v>
      </c>
      <c r="K402" s="110">
        <v>29</v>
      </c>
      <c r="L402" s="94">
        <v>23</v>
      </c>
      <c r="M402" s="94">
        <v>1</v>
      </c>
      <c r="N402" s="94">
        <v>2</v>
      </c>
      <c r="O402" s="94">
        <v>1</v>
      </c>
      <c r="P402" s="94">
        <v>1</v>
      </c>
      <c r="Q402" s="94">
        <v>0</v>
      </c>
      <c r="R402" s="94">
        <v>1</v>
      </c>
      <c r="S402" s="94">
        <v>0</v>
      </c>
      <c r="T402" s="94">
        <v>0</v>
      </c>
      <c r="U402" s="94">
        <v>0</v>
      </c>
      <c r="V402" s="94">
        <v>0</v>
      </c>
      <c r="W402" s="94">
        <v>0</v>
      </c>
      <c r="X402" s="94">
        <v>10</v>
      </c>
      <c r="Y402" s="94">
        <v>0</v>
      </c>
      <c r="Z402" s="94">
        <v>57118690</v>
      </c>
    </row>
    <row r="403" spans="4:26">
      <c r="D403" s="94"/>
      <c r="E403" s="95" t="s">
        <v>4006</v>
      </c>
      <c r="F403" s="97" t="s">
        <v>474</v>
      </c>
      <c r="G403" s="95" t="s">
        <v>4007</v>
      </c>
      <c r="H403" s="94" t="s">
        <v>1029</v>
      </c>
      <c r="I403" s="99">
        <v>5</v>
      </c>
      <c r="J403" s="99">
        <v>1</v>
      </c>
      <c r="K403" s="110">
        <v>26</v>
      </c>
      <c r="L403" s="94">
        <v>21</v>
      </c>
      <c r="M403" s="94">
        <v>1</v>
      </c>
      <c r="N403" s="94">
        <v>1</v>
      </c>
      <c r="O403" s="94">
        <v>1</v>
      </c>
      <c r="P403" s="94">
        <v>1</v>
      </c>
      <c r="Q403" s="94">
        <v>0</v>
      </c>
      <c r="R403" s="94">
        <v>1</v>
      </c>
      <c r="S403" s="94">
        <v>0</v>
      </c>
      <c r="T403" s="94">
        <v>0</v>
      </c>
      <c r="U403" s="94">
        <v>0</v>
      </c>
      <c r="V403" s="94">
        <v>0</v>
      </c>
      <c r="W403" s="94">
        <v>0</v>
      </c>
      <c r="X403" s="94">
        <v>11</v>
      </c>
      <c r="Y403" s="94">
        <v>0</v>
      </c>
      <c r="Z403" s="94">
        <v>57122510</v>
      </c>
    </row>
    <row r="404" spans="4:26">
      <c r="D404" s="94"/>
      <c r="E404" s="95" t="s">
        <v>742</v>
      </c>
      <c r="F404" s="97" t="s">
        <v>474</v>
      </c>
      <c r="G404" s="95" t="s">
        <v>4008</v>
      </c>
      <c r="H404" s="94" t="s">
        <v>1030</v>
      </c>
      <c r="I404" s="99">
        <v>5</v>
      </c>
      <c r="J404" s="99">
        <v>1</v>
      </c>
      <c r="K404" s="110">
        <v>24</v>
      </c>
      <c r="L404" s="94">
        <v>18</v>
      </c>
      <c r="M404" s="94">
        <v>1</v>
      </c>
      <c r="N404" s="94">
        <v>1</v>
      </c>
      <c r="O404" s="94">
        <v>2</v>
      </c>
      <c r="P404" s="94">
        <v>0</v>
      </c>
      <c r="Q404" s="94">
        <v>1</v>
      </c>
      <c r="R404" s="94">
        <v>1</v>
      </c>
      <c r="S404" s="94">
        <v>0</v>
      </c>
      <c r="T404" s="94">
        <v>0</v>
      </c>
      <c r="U404" s="94">
        <v>0</v>
      </c>
      <c r="V404" s="94">
        <v>0</v>
      </c>
      <c r="W404" s="94">
        <v>0</v>
      </c>
      <c r="X404" s="94">
        <v>10</v>
      </c>
      <c r="Y404" s="94">
        <v>0</v>
      </c>
      <c r="Z404" s="94">
        <v>53994242</v>
      </c>
    </row>
    <row r="405" spans="4:26">
      <c r="D405" s="94"/>
      <c r="E405" s="95" t="s">
        <v>4009</v>
      </c>
      <c r="F405" s="97" t="s">
        <v>474</v>
      </c>
      <c r="G405" s="95" t="s">
        <v>4010</v>
      </c>
      <c r="H405" s="94" t="s">
        <v>1047</v>
      </c>
      <c r="I405" s="99">
        <v>5</v>
      </c>
      <c r="J405" s="99">
        <v>1</v>
      </c>
      <c r="K405" s="110">
        <v>15</v>
      </c>
      <c r="L405" s="94">
        <v>10</v>
      </c>
      <c r="M405" s="94">
        <v>1</v>
      </c>
      <c r="N405" s="94">
        <v>1</v>
      </c>
      <c r="O405" s="94">
        <v>1</v>
      </c>
      <c r="P405" s="94">
        <v>1</v>
      </c>
      <c r="Q405" s="94">
        <v>1</v>
      </c>
      <c r="R405" s="94">
        <v>0</v>
      </c>
      <c r="S405" s="94">
        <v>0</v>
      </c>
      <c r="T405" s="94">
        <v>0</v>
      </c>
      <c r="U405" s="94">
        <v>0</v>
      </c>
      <c r="V405" s="94">
        <v>0</v>
      </c>
      <c r="W405" s="94">
        <v>0</v>
      </c>
      <c r="X405" s="94">
        <v>6</v>
      </c>
      <c r="Y405" s="94">
        <v>0</v>
      </c>
      <c r="Z405" s="94">
        <v>53991798</v>
      </c>
    </row>
    <row r="406" spans="4:26">
      <c r="D406" s="94"/>
      <c r="E406" s="95" t="s">
        <v>743</v>
      </c>
      <c r="F406" s="97" t="s">
        <v>474</v>
      </c>
      <c r="G406" s="95" t="s">
        <v>4011</v>
      </c>
      <c r="H406" s="94" t="s">
        <v>1031</v>
      </c>
      <c r="I406" s="99">
        <v>5</v>
      </c>
      <c r="J406" s="99">
        <v>1</v>
      </c>
      <c r="K406" s="110">
        <v>28</v>
      </c>
      <c r="L406" s="94">
        <v>22</v>
      </c>
      <c r="M406" s="94">
        <v>1</v>
      </c>
      <c r="N406" s="94">
        <v>1</v>
      </c>
      <c r="O406" s="94">
        <v>2</v>
      </c>
      <c r="P406" s="94">
        <v>1</v>
      </c>
      <c r="Q406" s="94">
        <v>0</v>
      </c>
      <c r="R406" s="94">
        <v>1</v>
      </c>
      <c r="S406" s="94">
        <v>0</v>
      </c>
      <c r="T406" s="94">
        <v>0</v>
      </c>
      <c r="U406" s="94">
        <v>0</v>
      </c>
      <c r="V406" s="94">
        <v>0</v>
      </c>
      <c r="W406" s="94">
        <v>0</v>
      </c>
      <c r="X406" s="94">
        <v>12</v>
      </c>
      <c r="Y406" s="94">
        <v>0</v>
      </c>
      <c r="Z406" s="94">
        <v>53991947</v>
      </c>
    </row>
    <row r="407" spans="4:26">
      <c r="D407" s="94"/>
      <c r="E407" s="95" t="s">
        <v>4012</v>
      </c>
      <c r="F407" s="97" t="s">
        <v>474</v>
      </c>
      <c r="G407" s="95" t="s">
        <v>4013</v>
      </c>
      <c r="H407" s="94" t="s">
        <v>545</v>
      </c>
      <c r="I407" s="99">
        <v>5</v>
      </c>
      <c r="J407" s="99">
        <v>1</v>
      </c>
      <c r="K407" s="110">
        <v>36</v>
      </c>
      <c r="L407" s="94">
        <v>26</v>
      </c>
      <c r="M407" s="94">
        <v>1</v>
      </c>
      <c r="N407" s="94">
        <v>2</v>
      </c>
      <c r="O407" s="94">
        <v>2</v>
      </c>
      <c r="P407" s="94">
        <v>3</v>
      </c>
      <c r="Q407" s="94">
        <v>1</v>
      </c>
      <c r="R407" s="94">
        <v>1</v>
      </c>
      <c r="S407" s="94">
        <v>0</v>
      </c>
      <c r="T407" s="94">
        <v>0</v>
      </c>
      <c r="U407" s="94">
        <v>0</v>
      </c>
      <c r="V407" s="94">
        <v>0</v>
      </c>
      <c r="W407" s="94">
        <v>0</v>
      </c>
      <c r="X407" s="94">
        <v>13</v>
      </c>
      <c r="Y407" s="94">
        <v>0</v>
      </c>
      <c r="Z407" s="94">
        <v>57118684</v>
      </c>
    </row>
    <row r="408" spans="4:26">
      <c r="D408" s="94"/>
      <c r="E408" s="95" t="s">
        <v>4014</v>
      </c>
      <c r="F408" s="97" t="s">
        <v>474</v>
      </c>
      <c r="G408" s="95" t="s">
        <v>4015</v>
      </c>
      <c r="H408" s="94" t="s">
        <v>1032</v>
      </c>
      <c r="I408" s="99">
        <v>5</v>
      </c>
      <c r="J408" s="99">
        <v>1</v>
      </c>
      <c r="K408" s="110">
        <v>32</v>
      </c>
      <c r="L408" s="94">
        <v>25</v>
      </c>
      <c r="M408" s="94">
        <v>1</v>
      </c>
      <c r="N408" s="94">
        <v>2</v>
      </c>
      <c r="O408" s="94">
        <v>2</v>
      </c>
      <c r="P408" s="94">
        <v>1</v>
      </c>
      <c r="Q408" s="94">
        <v>0</v>
      </c>
      <c r="R408" s="94">
        <v>1</v>
      </c>
      <c r="S408" s="94">
        <v>0</v>
      </c>
      <c r="T408" s="94">
        <v>0</v>
      </c>
      <c r="U408" s="94">
        <v>0</v>
      </c>
      <c r="V408" s="94">
        <v>0</v>
      </c>
      <c r="W408" s="94">
        <v>0</v>
      </c>
      <c r="X408" s="94">
        <v>13</v>
      </c>
      <c r="Y408" s="94">
        <v>0</v>
      </c>
      <c r="Z408" s="94">
        <v>57118678</v>
      </c>
    </row>
    <row r="409" spans="4:26">
      <c r="D409" s="94"/>
      <c r="E409" s="95" t="s">
        <v>445</v>
      </c>
      <c r="F409" s="97" t="s">
        <v>474</v>
      </c>
      <c r="G409" s="95" t="s">
        <v>4016</v>
      </c>
      <c r="H409" s="94" t="s">
        <v>1033</v>
      </c>
      <c r="I409" s="99">
        <v>5</v>
      </c>
      <c r="J409" s="99">
        <v>1</v>
      </c>
      <c r="K409" s="110">
        <v>52</v>
      </c>
      <c r="L409" s="94">
        <v>38</v>
      </c>
      <c r="M409" s="94">
        <v>0</v>
      </c>
      <c r="N409" s="94">
        <v>3</v>
      </c>
      <c r="O409" s="94">
        <v>2</v>
      </c>
      <c r="P409" s="94">
        <v>7</v>
      </c>
      <c r="Q409" s="94">
        <v>0</v>
      </c>
      <c r="R409" s="94">
        <v>2</v>
      </c>
      <c r="S409" s="94">
        <v>0</v>
      </c>
      <c r="T409" s="94">
        <v>0</v>
      </c>
      <c r="U409" s="94">
        <v>0</v>
      </c>
      <c r="V409" s="94">
        <v>0</v>
      </c>
      <c r="W409" s="94">
        <v>0</v>
      </c>
      <c r="X409" s="94">
        <v>19</v>
      </c>
      <c r="Y409" s="94">
        <v>0</v>
      </c>
      <c r="Z409" s="94">
        <v>53991443</v>
      </c>
    </row>
    <row r="410" spans="4:26">
      <c r="D410" s="94"/>
      <c r="E410" s="95" t="s">
        <v>432</v>
      </c>
      <c r="F410" s="97" t="s">
        <v>474</v>
      </c>
      <c r="G410" s="95" t="s">
        <v>4017</v>
      </c>
      <c r="H410" s="94" t="s">
        <v>1034</v>
      </c>
      <c r="I410" s="99">
        <v>5</v>
      </c>
      <c r="J410" s="99">
        <v>1</v>
      </c>
      <c r="K410" s="110">
        <v>37</v>
      </c>
      <c r="L410" s="94">
        <v>26</v>
      </c>
      <c r="M410" s="94">
        <v>1</v>
      </c>
      <c r="N410" s="94">
        <v>2</v>
      </c>
      <c r="O410" s="94">
        <v>2</v>
      </c>
      <c r="P410" s="94">
        <v>4</v>
      </c>
      <c r="Q410" s="94">
        <v>1</v>
      </c>
      <c r="R410" s="94">
        <v>1</v>
      </c>
      <c r="S410" s="94">
        <v>0</v>
      </c>
      <c r="T410" s="94">
        <v>0</v>
      </c>
      <c r="U410" s="94">
        <v>0</v>
      </c>
      <c r="V410" s="94">
        <v>0</v>
      </c>
      <c r="W410" s="94">
        <v>0</v>
      </c>
      <c r="X410" s="94">
        <v>13</v>
      </c>
      <c r="Y410" s="94">
        <v>0</v>
      </c>
      <c r="Z410" s="94">
        <v>53991137</v>
      </c>
    </row>
    <row r="411" spans="4:26">
      <c r="D411" s="94"/>
      <c r="E411" s="95" t="s">
        <v>4018</v>
      </c>
      <c r="F411" s="97" t="s">
        <v>474</v>
      </c>
      <c r="G411" s="95" t="s">
        <v>4019</v>
      </c>
      <c r="H411" s="94" t="s">
        <v>547</v>
      </c>
      <c r="I411" s="99">
        <v>5</v>
      </c>
      <c r="J411" s="99">
        <v>1</v>
      </c>
      <c r="K411" s="110">
        <v>31</v>
      </c>
      <c r="L411" s="94">
        <v>27</v>
      </c>
      <c r="M411" s="94">
        <v>1</v>
      </c>
      <c r="N411" s="94">
        <v>1</v>
      </c>
      <c r="O411" s="94">
        <v>0</v>
      </c>
      <c r="P411" s="94">
        <v>1</v>
      </c>
      <c r="Q411" s="94">
        <v>0</v>
      </c>
      <c r="R411" s="94">
        <v>1</v>
      </c>
      <c r="S411" s="94">
        <v>0</v>
      </c>
      <c r="T411" s="94">
        <v>0</v>
      </c>
      <c r="U411" s="94">
        <v>0</v>
      </c>
      <c r="V411" s="94">
        <v>0</v>
      </c>
      <c r="W411" s="94">
        <v>0</v>
      </c>
      <c r="X411" s="94">
        <v>14</v>
      </c>
      <c r="Y411" s="94">
        <v>0</v>
      </c>
      <c r="Z411" s="94">
        <v>66746735</v>
      </c>
    </row>
    <row r="412" spans="4:26">
      <c r="D412" s="94"/>
      <c r="E412" s="95" t="s">
        <v>446</v>
      </c>
      <c r="F412" s="97" t="s">
        <v>474</v>
      </c>
      <c r="G412" s="95" t="s">
        <v>4020</v>
      </c>
      <c r="H412" s="94" t="s">
        <v>568</v>
      </c>
      <c r="I412" s="99">
        <v>5</v>
      </c>
      <c r="J412" s="99">
        <v>1</v>
      </c>
      <c r="K412" s="110">
        <v>47</v>
      </c>
      <c r="L412" s="94">
        <v>36</v>
      </c>
      <c r="M412" s="94">
        <v>1</v>
      </c>
      <c r="N412" s="94">
        <v>3</v>
      </c>
      <c r="O412" s="94">
        <v>2</v>
      </c>
      <c r="P412" s="94">
        <v>3</v>
      </c>
      <c r="Q412" s="94">
        <v>0</v>
      </c>
      <c r="R412" s="94">
        <v>2</v>
      </c>
      <c r="S412" s="94">
        <v>0</v>
      </c>
      <c r="T412" s="94">
        <v>0</v>
      </c>
      <c r="U412" s="94">
        <v>0</v>
      </c>
      <c r="V412" s="94">
        <v>0</v>
      </c>
      <c r="W412" s="94">
        <v>0</v>
      </c>
      <c r="X412" s="94">
        <v>19</v>
      </c>
      <c r="Y412" s="94">
        <v>0</v>
      </c>
      <c r="Z412" s="94">
        <v>53991433</v>
      </c>
    </row>
    <row r="413" spans="4:26">
      <c r="D413" s="94"/>
      <c r="E413" s="95" t="s">
        <v>4021</v>
      </c>
      <c r="F413" s="97" t="s">
        <v>474</v>
      </c>
      <c r="G413" s="95" t="s">
        <v>4022</v>
      </c>
      <c r="H413" s="94" t="s">
        <v>565</v>
      </c>
      <c r="I413" s="99">
        <v>5</v>
      </c>
      <c r="J413" s="99">
        <v>1</v>
      </c>
      <c r="K413" s="110">
        <v>26</v>
      </c>
      <c r="L413" s="94">
        <v>23</v>
      </c>
      <c r="M413" s="94">
        <v>1</v>
      </c>
      <c r="N413" s="94">
        <v>2</v>
      </c>
      <c r="O413" s="94">
        <v>0</v>
      </c>
      <c r="P413" s="94">
        <v>0</v>
      </c>
      <c r="Q413" s="94">
        <v>0</v>
      </c>
      <c r="R413" s="94">
        <v>0</v>
      </c>
      <c r="S413" s="94">
        <v>0</v>
      </c>
      <c r="T413" s="94">
        <v>0</v>
      </c>
      <c r="U413" s="94">
        <v>0</v>
      </c>
      <c r="V413" s="94">
        <v>0</v>
      </c>
      <c r="W413" s="94">
        <v>0</v>
      </c>
      <c r="X413" s="94">
        <v>12</v>
      </c>
      <c r="Y413" s="94">
        <v>0</v>
      </c>
      <c r="Z413" s="94">
        <v>53994213</v>
      </c>
    </row>
    <row r="414" spans="4:26">
      <c r="D414" s="94"/>
      <c r="E414" s="95" t="s">
        <v>448</v>
      </c>
      <c r="F414" s="97" t="s">
        <v>474</v>
      </c>
      <c r="G414" s="95" t="s">
        <v>4023</v>
      </c>
      <c r="H414" s="94" t="s">
        <v>570</v>
      </c>
      <c r="I414" s="99">
        <v>5</v>
      </c>
      <c r="J414" s="99">
        <v>1</v>
      </c>
      <c r="K414" s="110">
        <v>31</v>
      </c>
      <c r="L414" s="94">
        <v>26</v>
      </c>
      <c r="M414" s="94">
        <v>1</v>
      </c>
      <c r="N414" s="94">
        <v>2</v>
      </c>
      <c r="O414" s="94">
        <v>1</v>
      </c>
      <c r="P414" s="94">
        <v>0</v>
      </c>
      <c r="Q414" s="94">
        <v>0</v>
      </c>
      <c r="R414" s="94">
        <v>1</v>
      </c>
      <c r="S414" s="94">
        <v>0</v>
      </c>
      <c r="T414" s="94">
        <v>0</v>
      </c>
      <c r="U414" s="94">
        <v>0</v>
      </c>
      <c r="V414" s="94">
        <v>0</v>
      </c>
      <c r="W414" s="94">
        <v>0</v>
      </c>
      <c r="X414" s="94">
        <v>13</v>
      </c>
      <c r="Y414" s="94">
        <v>0</v>
      </c>
      <c r="Z414" s="94">
        <v>53991522</v>
      </c>
    </row>
    <row r="415" spans="4:26">
      <c r="D415" s="94"/>
      <c r="E415" s="95" t="s">
        <v>436</v>
      </c>
      <c r="F415" s="97" t="s">
        <v>474</v>
      </c>
      <c r="G415" s="95" t="s">
        <v>4024</v>
      </c>
      <c r="H415" s="94" t="s">
        <v>560</v>
      </c>
      <c r="I415" s="99">
        <v>5</v>
      </c>
      <c r="J415" s="99">
        <v>1</v>
      </c>
      <c r="K415" s="110">
        <v>28</v>
      </c>
      <c r="L415" s="94">
        <v>22</v>
      </c>
      <c r="M415" s="94">
        <v>1</v>
      </c>
      <c r="N415" s="94">
        <v>2</v>
      </c>
      <c r="O415" s="94">
        <v>1</v>
      </c>
      <c r="P415" s="94">
        <v>1</v>
      </c>
      <c r="Q415" s="94">
        <v>0</v>
      </c>
      <c r="R415" s="94">
        <v>1</v>
      </c>
      <c r="S415" s="94">
        <v>0</v>
      </c>
      <c r="T415" s="94">
        <v>0</v>
      </c>
      <c r="U415" s="94">
        <v>0</v>
      </c>
      <c r="V415" s="94">
        <v>0</v>
      </c>
      <c r="W415" s="94">
        <v>0</v>
      </c>
      <c r="X415" s="94">
        <v>10</v>
      </c>
      <c r="Y415" s="94">
        <v>0</v>
      </c>
      <c r="Z415" s="94">
        <v>57122547</v>
      </c>
    </row>
    <row r="416" spans="4:26">
      <c r="D416" s="94"/>
      <c r="E416" s="95" t="s">
        <v>439</v>
      </c>
      <c r="F416" s="97" t="s">
        <v>474</v>
      </c>
      <c r="G416" s="95" t="s">
        <v>4025</v>
      </c>
      <c r="H416" s="94" t="s">
        <v>1035</v>
      </c>
      <c r="I416" s="99">
        <v>5</v>
      </c>
      <c r="J416" s="99">
        <v>1</v>
      </c>
      <c r="K416" s="110">
        <v>31</v>
      </c>
      <c r="L416" s="94">
        <v>26</v>
      </c>
      <c r="M416" s="94">
        <v>1</v>
      </c>
      <c r="N416" s="94">
        <v>1</v>
      </c>
      <c r="O416" s="94">
        <v>1</v>
      </c>
      <c r="P416" s="94">
        <v>1</v>
      </c>
      <c r="Q416" s="94">
        <v>0</v>
      </c>
      <c r="R416" s="94">
        <v>1</v>
      </c>
      <c r="S416" s="94">
        <v>0</v>
      </c>
      <c r="T416" s="94">
        <v>0</v>
      </c>
      <c r="U416" s="94">
        <v>0</v>
      </c>
      <c r="V416" s="94">
        <v>0</v>
      </c>
      <c r="W416" s="94">
        <v>0</v>
      </c>
      <c r="X416" s="94">
        <v>13</v>
      </c>
      <c r="Y416" s="94">
        <v>0</v>
      </c>
      <c r="Z416" s="94">
        <v>53991769</v>
      </c>
    </row>
    <row r="417" spans="4:26">
      <c r="D417" s="94"/>
      <c r="E417" s="95" t="s">
        <v>744</v>
      </c>
      <c r="F417" s="97" t="s">
        <v>474</v>
      </c>
      <c r="G417" s="95" t="s">
        <v>4026</v>
      </c>
      <c r="H417" s="94" t="s">
        <v>1036</v>
      </c>
      <c r="I417" s="99">
        <v>5</v>
      </c>
      <c r="J417" s="99">
        <v>1</v>
      </c>
      <c r="K417" s="110">
        <v>50</v>
      </c>
      <c r="L417" s="94">
        <v>28</v>
      </c>
      <c r="M417" s="94">
        <v>1</v>
      </c>
      <c r="N417" s="94">
        <v>2</v>
      </c>
      <c r="O417" s="94">
        <v>2</v>
      </c>
      <c r="P417" s="94">
        <v>5</v>
      </c>
      <c r="Q417" s="94">
        <v>11</v>
      </c>
      <c r="R417" s="94">
        <v>1</v>
      </c>
      <c r="S417" s="94">
        <v>0</v>
      </c>
      <c r="T417" s="94">
        <v>0</v>
      </c>
      <c r="U417" s="94">
        <v>0</v>
      </c>
      <c r="V417" s="94">
        <v>0</v>
      </c>
      <c r="W417" s="94">
        <v>0</v>
      </c>
      <c r="X417" s="94">
        <v>14</v>
      </c>
      <c r="Y417" s="94">
        <v>0</v>
      </c>
      <c r="Z417" s="94">
        <v>53991953</v>
      </c>
    </row>
    <row r="418" spans="4:26">
      <c r="D418" s="94"/>
      <c r="E418" s="95" t="s">
        <v>438</v>
      </c>
      <c r="F418" s="97" t="s">
        <v>474</v>
      </c>
      <c r="G418" s="95" t="s">
        <v>4027</v>
      </c>
      <c r="H418" s="94" t="s">
        <v>1037</v>
      </c>
      <c r="I418" s="99">
        <v>5</v>
      </c>
      <c r="J418" s="99">
        <v>1</v>
      </c>
      <c r="K418" s="110">
        <v>27</v>
      </c>
      <c r="L418" s="94">
        <v>21</v>
      </c>
      <c r="M418" s="94">
        <v>1</v>
      </c>
      <c r="N418" s="94">
        <v>2</v>
      </c>
      <c r="O418" s="94">
        <v>1</v>
      </c>
      <c r="P418" s="94">
        <v>1</v>
      </c>
      <c r="Q418" s="94">
        <v>0</v>
      </c>
      <c r="R418" s="94">
        <v>1</v>
      </c>
      <c r="S418" s="94">
        <v>0</v>
      </c>
      <c r="T418" s="94">
        <v>0</v>
      </c>
      <c r="U418" s="94">
        <v>0</v>
      </c>
      <c r="V418" s="94">
        <v>0</v>
      </c>
      <c r="W418" s="94">
        <v>0</v>
      </c>
      <c r="X418" s="94">
        <v>10</v>
      </c>
      <c r="Y418" s="94">
        <v>0</v>
      </c>
      <c r="Z418" s="94">
        <v>57118715</v>
      </c>
    </row>
    <row r="419" spans="4:26">
      <c r="D419" s="94"/>
      <c r="E419" s="95" t="s">
        <v>429</v>
      </c>
      <c r="F419" s="97" t="s">
        <v>474</v>
      </c>
      <c r="G419" s="95" t="s">
        <v>4028</v>
      </c>
      <c r="H419" s="94" t="s">
        <v>552</v>
      </c>
      <c r="I419" s="99">
        <v>5</v>
      </c>
      <c r="J419" s="99">
        <v>1</v>
      </c>
      <c r="K419" s="110">
        <v>49</v>
      </c>
      <c r="L419" s="94">
        <v>37</v>
      </c>
      <c r="M419" s="94">
        <v>1</v>
      </c>
      <c r="N419" s="94">
        <v>2</v>
      </c>
      <c r="O419" s="94">
        <v>3</v>
      </c>
      <c r="P419" s="94">
        <v>4</v>
      </c>
      <c r="Q419" s="94">
        <v>1</v>
      </c>
      <c r="R419" s="94">
        <v>1</v>
      </c>
      <c r="S419" s="94">
        <v>0</v>
      </c>
      <c r="T419" s="94">
        <v>0</v>
      </c>
      <c r="U419" s="94">
        <v>0</v>
      </c>
      <c r="V419" s="94">
        <v>0</v>
      </c>
      <c r="W419" s="94">
        <v>0</v>
      </c>
      <c r="X419" s="94">
        <v>18</v>
      </c>
      <c r="Y419" s="94">
        <v>0</v>
      </c>
      <c r="Z419" s="94">
        <v>46068150</v>
      </c>
    </row>
    <row r="420" spans="4:26">
      <c r="D420" s="94"/>
      <c r="E420" s="95" t="s">
        <v>4029</v>
      </c>
      <c r="F420" s="97" t="s">
        <v>474</v>
      </c>
      <c r="G420" s="95" t="s">
        <v>4030</v>
      </c>
      <c r="H420" s="94" t="s">
        <v>1003</v>
      </c>
      <c r="I420" s="99">
        <v>5</v>
      </c>
      <c r="J420" s="99">
        <v>1</v>
      </c>
      <c r="K420" s="110">
        <v>27</v>
      </c>
      <c r="L420" s="94">
        <v>22</v>
      </c>
      <c r="M420" s="94">
        <v>1</v>
      </c>
      <c r="N420" s="94">
        <v>3</v>
      </c>
      <c r="O420" s="94">
        <v>0</v>
      </c>
      <c r="P420" s="94">
        <v>0</v>
      </c>
      <c r="Q420" s="94">
        <v>0</v>
      </c>
      <c r="R420" s="94">
        <v>1</v>
      </c>
      <c r="S420" s="94">
        <v>0</v>
      </c>
      <c r="T420" s="94">
        <v>0</v>
      </c>
      <c r="U420" s="94">
        <v>0</v>
      </c>
      <c r="V420" s="94">
        <v>0</v>
      </c>
      <c r="W420" s="94">
        <v>0</v>
      </c>
      <c r="X420" s="94">
        <v>12</v>
      </c>
      <c r="Y420" s="94">
        <v>0</v>
      </c>
      <c r="Z420" s="94">
        <v>53994236</v>
      </c>
    </row>
    <row r="421" spans="4:26">
      <c r="D421" s="94"/>
      <c r="E421" s="95" t="s">
        <v>1041</v>
      </c>
      <c r="F421" s="97" t="s">
        <v>474</v>
      </c>
      <c r="G421" s="95" t="s">
        <v>4031</v>
      </c>
      <c r="H421" s="94" t="s">
        <v>1044</v>
      </c>
      <c r="I421" s="99">
        <v>5</v>
      </c>
      <c r="J421" s="99">
        <v>1</v>
      </c>
      <c r="K421" s="110">
        <v>46</v>
      </c>
      <c r="L421" s="94">
        <v>36</v>
      </c>
      <c r="M421" s="94">
        <v>1</v>
      </c>
      <c r="N421" s="94">
        <v>2</v>
      </c>
      <c r="O421" s="94">
        <v>3</v>
      </c>
      <c r="P421" s="94">
        <v>2</v>
      </c>
      <c r="Q421" s="94">
        <v>1</v>
      </c>
      <c r="R421" s="94">
        <v>1</v>
      </c>
      <c r="S421" s="94">
        <v>0</v>
      </c>
      <c r="T421" s="94">
        <v>0</v>
      </c>
      <c r="U421" s="94">
        <v>0</v>
      </c>
      <c r="V421" s="94">
        <v>0</v>
      </c>
      <c r="W421" s="94">
        <v>0</v>
      </c>
      <c r="X421" s="94">
        <v>18</v>
      </c>
      <c r="Y421" s="94">
        <v>0</v>
      </c>
      <c r="Z421" s="94">
        <v>18249007</v>
      </c>
    </row>
    <row r="422" spans="4:26">
      <c r="D422" s="94"/>
      <c r="E422" s="95" t="s">
        <v>731</v>
      </c>
      <c r="F422" s="97" t="s">
        <v>474</v>
      </c>
      <c r="G422" s="95" t="s">
        <v>4032</v>
      </c>
      <c r="H422" s="94" t="s">
        <v>558</v>
      </c>
      <c r="I422" s="99">
        <v>5</v>
      </c>
      <c r="J422" s="99">
        <v>1</v>
      </c>
      <c r="K422" s="110">
        <v>21</v>
      </c>
      <c r="L422" s="94">
        <v>15</v>
      </c>
      <c r="M422" s="94">
        <v>1</v>
      </c>
      <c r="N422" s="94">
        <v>1</v>
      </c>
      <c r="O422" s="94">
        <v>1</v>
      </c>
      <c r="P422" s="94">
        <v>1</v>
      </c>
      <c r="Q422" s="94">
        <v>1</v>
      </c>
      <c r="R422" s="94">
        <v>1</v>
      </c>
      <c r="S422" s="94">
        <v>0</v>
      </c>
      <c r="T422" s="94">
        <v>0</v>
      </c>
      <c r="U422" s="94">
        <v>0</v>
      </c>
      <c r="V422" s="94">
        <v>0</v>
      </c>
      <c r="W422" s="94">
        <v>0</v>
      </c>
      <c r="X422" s="94">
        <v>8</v>
      </c>
      <c r="Y422" s="94">
        <v>0</v>
      </c>
      <c r="Z422" s="94">
        <v>47868378</v>
      </c>
    </row>
    <row r="423" spans="4:26">
      <c r="D423" s="94"/>
      <c r="E423" s="95" t="s">
        <v>4033</v>
      </c>
      <c r="F423" s="97" t="s">
        <v>474</v>
      </c>
      <c r="G423" s="95" t="s">
        <v>4034</v>
      </c>
      <c r="H423" s="94" t="s">
        <v>572</v>
      </c>
      <c r="I423" s="99">
        <v>5</v>
      </c>
      <c r="J423" s="99">
        <v>1</v>
      </c>
      <c r="K423" s="110">
        <v>26</v>
      </c>
      <c r="L423" s="94">
        <v>21</v>
      </c>
      <c r="M423" s="94">
        <v>1</v>
      </c>
      <c r="N423" s="94">
        <v>2</v>
      </c>
      <c r="O423" s="94">
        <v>1</v>
      </c>
      <c r="P423" s="94">
        <v>0</v>
      </c>
      <c r="Q423" s="94">
        <v>0</v>
      </c>
      <c r="R423" s="94">
        <v>1</v>
      </c>
      <c r="S423" s="94">
        <v>0</v>
      </c>
      <c r="T423" s="94">
        <v>0</v>
      </c>
      <c r="U423" s="94">
        <v>0</v>
      </c>
      <c r="V423" s="94">
        <v>0</v>
      </c>
      <c r="W423" s="94">
        <v>0</v>
      </c>
      <c r="X423" s="94">
        <v>14</v>
      </c>
      <c r="Y423" s="94">
        <v>0</v>
      </c>
      <c r="Z423" s="94">
        <v>52035640</v>
      </c>
    </row>
    <row r="424" spans="4:26">
      <c r="D424" s="94"/>
      <c r="E424" s="95" t="s">
        <v>431</v>
      </c>
      <c r="F424" s="97" t="s">
        <v>474</v>
      </c>
      <c r="G424" s="95" t="s">
        <v>4035</v>
      </c>
      <c r="H424" s="94" t="s">
        <v>1004</v>
      </c>
      <c r="I424" s="99">
        <v>5</v>
      </c>
      <c r="J424" s="99">
        <v>1</v>
      </c>
      <c r="K424" s="110">
        <v>39</v>
      </c>
      <c r="L424" s="94">
        <v>28</v>
      </c>
      <c r="M424" s="94">
        <v>1</v>
      </c>
      <c r="N424" s="94">
        <v>2</v>
      </c>
      <c r="O424" s="94">
        <v>2</v>
      </c>
      <c r="P424" s="94">
        <v>5</v>
      </c>
      <c r="Q424" s="94">
        <v>0</v>
      </c>
      <c r="R424" s="94">
        <v>1</v>
      </c>
      <c r="S424" s="94">
        <v>0</v>
      </c>
      <c r="T424" s="94">
        <v>0</v>
      </c>
      <c r="U424" s="94">
        <v>0</v>
      </c>
      <c r="V424" s="94">
        <v>0</v>
      </c>
      <c r="W424" s="94">
        <v>0</v>
      </c>
      <c r="X424" s="94">
        <v>14</v>
      </c>
      <c r="Y424" s="94">
        <v>0</v>
      </c>
      <c r="Z424" s="94">
        <v>53991605</v>
      </c>
    </row>
    <row r="425" spans="4:26">
      <c r="D425" s="94"/>
      <c r="E425" s="95" t="s">
        <v>4036</v>
      </c>
      <c r="F425" s="97" t="s">
        <v>474</v>
      </c>
      <c r="G425" s="95" t="s">
        <v>4037</v>
      </c>
      <c r="H425" s="94" t="s">
        <v>1005</v>
      </c>
      <c r="I425" s="99">
        <v>5</v>
      </c>
      <c r="J425" s="99">
        <v>1</v>
      </c>
      <c r="K425" s="110">
        <v>22</v>
      </c>
      <c r="L425" s="94">
        <v>19</v>
      </c>
      <c r="M425" s="94">
        <v>1</v>
      </c>
      <c r="N425" s="94">
        <v>1</v>
      </c>
      <c r="O425" s="94">
        <v>0</v>
      </c>
      <c r="P425" s="94">
        <v>0</v>
      </c>
      <c r="Q425" s="94">
        <v>0</v>
      </c>
      <c r="R425" s="94">
        <v>1</v>
      </c>
      <c r="S425" s="94">
        <v>0</v>
      </c>
      <c r="T425" s="94">
        <v>0</v>
      </c>
      <c r="U425" s="94">
        <v>0</v>
      </c>
      <c r="V425" s="94">
        <v>0</v>
      </c>
      <c r="W425" s="94">
        <v>0</v>
      </c>
      <c r="X425" s="94">
        <v>11</v>
      </c>
      <c r="Y425" s="94">
        <v>0</v>
      </c>
      <c r="Z425" s="94">
        <v>53994199</v>
      </c>
    </row>
    <row r="426" spans="4:26">
      <c r="D426" s="94"/>
      <c r="E426" s="95" t="s">
        <v>433</v>
      </c>
      <c r="F426" s="97" t="s">
        <v>474</v>
      </c>
      <c r="G426" s="95" t="s">
        <v>4038</v>
      </c>
      <c r="H426" s="94" t="s">
        <v>555</v>
      </c>
      <c r="I426" s="99">
        <v>5</v>
      </c>
      <c r="J426" s="99">
        <v>1</v>
      </c>
      <c r="K426" s="110">
        <v>24</v>
      </c>
      <c r="L426" s="94">
        <v>20</v>
      </c>
      <c r="M426" s="94">
        <v>1</v>
      </c>
      <c r="N426" s="94">
        <v>1</v>
      </c>
      <c r="O426" s="94">
        <v>0</v>
      </c>
      <c r="P426" s="94">
        <v>1</v>
      </c>
      <c r="Q426" s="94">
        <v>0</v>
      </c>
      <c r="R426" s="94">
        <v>1</v>
      </c>
      <c r="S426" s="94">
        <v>0</v>
      </c>
      <c r="T426" s="94">
        <v>0</v>
      </c>
      <c r="U426" s="94">
        <v>0</v>
      </c>
      <c r="V426" s="94">
        <v>0</v>
      </c>
      <c r="W426" s="94">
        <v>0</v>
      </c>
      <c r="X426" s="94">
        <v>10</v>
      </c>
      <c r="Y426" s="94">
        <v>0</v>
      </c>
      <c r="Z426" s="94">
        <v>57116113</v>
      </c>
    </row>
    <row r="427" spans="4:26">
      <c r="D427" s="94"/>
      <c r="E427" s="95" t="s">
        <v>4039</v>
      </c>
      <c r="F427" s="97" t="s">
        <v>474</v>
      </c>
      <c r="G427" s="95" t="s">
        <v>4040</v>
      </c>
      <c r="H427" s="94" t="s">
        <v>1006</v>
      </c>
      <c r="I427" s="99">
        <v>5</v>
      </c>
      <c r="J427" s="99">
        <v>1</v>
      </c>
      <c r="K427" s="110">
        <v>55</v>
      </c>
      <c r="L427" s="94">
        <v>39</v>
      </c>
      <c r="M427" s="94">
        <v>0</v>
      </c>
      <c r="N427" s="94">
        <v>3</v>
      </c>
      <c r="O427" s="94">
        <v>1</v>
      </c>
      <c r="P427" s="94">
        <v>7</v>
      </c>
      <c r="Q427" s="94">
        <v>4</v>
      </c>
      <c r="R427" s="94">
        <v>1</v>
      </c>
      <c r="S427" s="94">
        <v>0</v>
      </c>
      <c r="T427" s="94">
        <v>0</v>
      </c>
      <c r="U427" s="94">
        <v>0</v>
      </c>
      <c r="V427" s="94">
        <v>0</v>
      </c>
      <c r="W427" s="94">
        <v>0</v>
      </c>
      <c r="X427" s="94">
        <v>18</v>
      </c>
      <c r="Y427" s="94">
        <v>0</v>
      </c>
      <c r="Z427" s="94">
        <v>57116076</v>
      </c>
    </row>
    <row r="428" spans="4:26">
      <c r="D428" s="94"/>
      <c r="E428" s="95" t="s">
        <v>4041</v>
      </c>
      <c r="F428" s="97" t="s">
        <v>474</v>
      </c>
      <c r="G428" s="95" t="s">
        <v>4042</v>
      </c>
      <c r="H428" s="94" t="s">
        <v>997</v>
      </c>
      <c r="I428" s="99">
        <v>5</v>
      </c>
      <c r="J428" s="99">
        <v>1</v>
      </c>
      <c r="K428" s="110">
        <v>24</v>
      </c>
      <c r="L428" s="94">
        <v>19</v>
      </c>
      <c r="M428" s="94">
        <v>1</v>
      </c>
      <c r="N428" s="94">
        <v>2</v>
      </c>
      <c r="O428" s="94">
        <v>0</v>
      </c>
      <c r="P428" s="94">
        <v>1</v>
      </c>
      <c r="Q428" s="94">
        <v>0</v>
      </c>
      <c r="R428" s="94">
        <v>1</v>
      </c>
      <c r="S428" s="94">
        <v>0</v>
      </c>
      <c r="T428" s="94">
        <v>0</v>
      </c>
      <c r="U428" s="94">
        <v>0</v>
      </c>
      <c r="V428" s="94">
        <v>0</v>
      </c>
      <c r="W428" s="94">
        <v>0</v>
      </c>
      <c r="X428" s="94">
        <v>10</v>
      </c>
      <c r="Y428" s="94">
        <v>0</v>
      </c>
      <c r="Z428" s="94">
        <v>57116121</v>
      </c>
    </row>
    <row r="429" spans="4:26">
      <c r="D429" s="94"/>
      <c r="E429" s="95" t="s">
        <v>1042</v>
      </c>
      <c r="F429" s="97" t="s">
        <v>474</v>
      </c>
      <c r="G429" s="95" t="s">
        <v>4043</v>
      </c>
      <c r="H429" s="94" t="s">
        <v>1043</v>
      </c>
      <c r="I429" s="99">
        <v>5</v>
      </c>
      <c r="J429" s="99">
        <v>1</v>
      </c>
      <c r="K429" s="110">
        <v>41</v>
      </c>
      <c r="L429" s="94">
        <v>34</v>
      </c>
      <c r="M429" s="94">
        <v>1</v>
      </c>
      <c r="N429" s="94">
        <v>1</v>
      </c>
      <c r="O429" s="94">
        <v>2</v>
      </c>
      <c r="P429" s="94">
        <v>2</v>
      </c>
      <c r="Q429" s="94">
        <v>0</v>
      </c>
      <c r="R429" s="94">
        <v>1</v>
      </c>
      <c r="S429" s="94">
        <v>0</v>
      </c>
      <c r="T429" s="94">
        <v>0</v>
      </c>
      <c r="U429" s="94">
        <v>0</v>
      </c>
      <c r="V429" s="94">
        <v>0</v>
      </c>
      <c r="W429" s="94">
        <v>0</v>
      </c>
      <c r="X429" s="94">
        <v>18</v>
      </c>
      <c r="Y429" s="94">
        <v>0</v>
      </c>
      <c r="Z429" s="94">
        <v>18228287</v>
      </c>
    </row>
    <row r="430" spans="4:26">
      <c r="D430" s="94"/>
      <c r="E430" s="95" t="s">
        <v>430</v>
      </c>
      <c r="F430" s="97" t="s">
        <v>474</v>
      </c>
      <c r="G430" s="95" t="s">
        <v>4044</v>
      </c>
      <c r="H430" s="94" t="s">
        <v>1007</v>
      </c>
      <c r="I430" s="99">
        <v>5</v>
      </c>
      <c r="J430" s="99">
        <v>1</v>
      </c>
      <c r="K430" s="110">
        <v>45</v>
      </c>
      <c r="L430" s="94">
        <v>36</v>
      </c>
      <c r="M430" s="94">
        <v>1</v>
      </c>
      <c r="N430" s="94">
        <v>2</v>
      </c>
      <c r="O430" s="94">
        <v>3</v>
      </c>
      <c r="P430" s="94">
        <v>2</v>
      </c>
      <c r="Q430" s="94">
        <v>0</v>
      </c>
      <c r="R430" s="94">
        <v>1</v>
      </c>
      <c r="S430" s="94">
        <v>0</v>
      </c>
      <c r="T430" s="94">
        <v>0</v>
      </c>
      <c r="U430" s="94">
        <v>0</v>
      </c>
      <c r="V430" s="94">
        <v>0</v>
      </c>
      <c r="W430" s="94">
        <v>0</v>
      </c>
      <c r="X430" s="94">
        <v>17</v>
      </c>
      <c r="Y430" s="94">
        <v>0</v>
      </c>
      <c r="Z430" s="94">
        <v>34277925</v>
      </c>
    </row>
    <row r="431" spans="4:26">
      <c r="D431" s="94"/>
      <c r="E431" s="95" t="s">
        <v>450</v>
      </c>
      <c r="F431" s="97" t="s">
        <v>474</v>
      </c>
      <c r="G431" s="95" t="s">
        <v>4045</v>
      </c>
      <c r="H431" s="94" t="s">
        <v>576</v>
      </c>
      <c r="I431" s="99">
        <v>5</v>
      </c>
      <c r="J431" s="99">
        <v>1</v>
      </c>
      <c r="K431" s="110">
        <v>31</v>
      </c>
      <c r="L431" s="94">
        <v>24</v>
      </c>
      <c r="M431" s="94">
        <v>1</v>
      </c>
      <c r="N431" s="94">
        <v>2</v>
      </c>
      <c r="O431" s="94">
        <v>2</v>
      </c>
      <c r="P431" s="94">
        <v>1</v>
      </c>
      <c r="Q431" s="94">
        <v>0</v>
      </c>
      <c r="R431" s="94">
        <v>1</v>
      </c>
      <c r="S431" s="94">
        <v>0</v>
      </c>
      <c r="T431" s="94">
        <v>0</v>
      </c>
      <c r="U431" s="94">
        <v>0</v>
      </c>
      <c r="V431" s="94">
        <v>0</v>
      </c>
      <c r="W431" s="94">
        <v>0</v>
      </c>
      <c r="X431" s="94">
        <v>11</v>
      </c>
      <c r="Y431" s="94">
        <v>0</v>
      </c>
      <c r="Z431" s="94">
        <v>57116194</v>
      </c>
    </row>
    <row r="432" spans="4:26">
      <c r="D432" s="94"/>
      <c r="E432" s="95" t="s">
        <v>732</v>
      </c>
      <c r="F432" s="97" t="s">
        <v>474</v>
      </c>
      <c r="G432" s="95" t="s">
        <v>4046</v>
      </c>
      <c r="H432" s="94" t="s">
        <v>1008</v>
      </c>
      <c r="I432" s="99">
        <v>5</v>
      </c>
      <c r="J432" s="99">
        <v>1</v>
      </c>
      <c r="K432" s="110">
        <v>29</v>
      </c>
      <c r="L432" s="94">
        <v>25</v>
      </c>
      <c r="M432" s="94">
        <v>1</v>
      </c>
      <c r="N432" s="94">
        <v>2</v>
      </c>
      <c r="O432" s="94">
        <v>0</v>
      </c>
      <c r="P432" s="94">
        <v>1</v>
      </c>
      <c r="Q432" s="94">
        <v>0</v>
      </c>
      <c r="R432" s="94">
        <v>0</v>
      </c>
      <c r="S432" s="94">
        <v>0</v>
      </c>
      <c r="T432" s="94">
        <v>0</v>
      </c>
      <c r="U432" s="94">
        <v>0</v>
      </c>
      <c r="V432" s="94">
        <v>0</v>
      </c>
      <c r="W432" s="94">
        <v>0</v>
      </c>
      <c r="X432" s="94">
        <v>10</v>
      </c>
      <c r="Y432" s="94">
        <v>0</v>
      </c>
      <c r="Z432" s="94">
        <v>41134281</v>
      </c>
    </row>
    <row r="433" spans="4:26">
      <c r="D433" s="94"/>
      <c r="E433" s="95" t="s">
        <v>447</v>
      </c>
      <c r="F433" s="97" t="s">
        <v>474</v>
      </c>
      <c r="G433" s="95" t="s">
        <v>4047</v>
      </c>
      <c r="H433" s="94" t="s">
        <v>569</v>
      </c>
      <c r="I433" s="99">
        <v>5</v>
      </c>
      <c r="J433" s="99">
        <v>1</v>
      </c>
      <c r="K433" s="110">
        <v>35</v>
      </c>
      <c r="L433" s="94">
        <v>19</v>
      </c>
      <c r="M433" s="94">
        <v>1</v>
      </c>
      <c r="N433" s="94">
        <v>1</v>
      </c>
      <c r="O433" s="94">
        <v>1</v>
      </c>
      <c r="P433" s="94">
        <v>10</v>
      </c>
      <c r="Q433" s="94">
        <v>1</v>
      </c>
      <c r="R433" s="94">
        <v>2</v>
      </c>
      <c r="S433" s="94">
        <v>0</v>
      </c>
      <c r="T433" s="94">
        <v>0</v>
      </c>
      <c r="U433" s="94">
        <v>0</v>
      </c>
      <c r="V433" s="94">
        <v>0</v>
      </c>
      <c r="W433" s="94">
        <v>0</v>
      </c>
      <c r="X433" s="94">
        <v>10</v>
      </c>
      <c r="Y433" s="94">
        <v>0</v>
      </c>
      <c r="Z433" s="94">
        <v>53991309</v>
      </c>
    </row>
    <row r="434" spans="4:26">
      <c r="D434" s="94"/>
      <c r="E434" s="95" t="s">
        <v>4048</v>
      </c>
      <c r="F434" s="97" t="s">
        <v>474</v>
      </c>
      <c r="G434" s="95" t="s">
        <v>4049</v>
      </c>
      <c r="H434" s="94" t="s">
        <v>4050</v>
      </c>
      <c r="I434" s="99">
        <v>5</v>
      </c>
      <c r="J434" s="99">
        <v>1</v>
      </c>
      <c r="K434" s="110"/>
      <c r="Z434" s="94">
        <v>56073910</v>
      </c>
    </row>
    <row r="435" spans="4:26">
      <c r="D435" s="94"/>
      <c r="E435" s="95" t="s">
        <v>437</v>
      </c>
      <c r="F435" s="97" t="s">
        <v>474</v>
      </c>
      <c r="G435" s="95" t="s">
        <v>4051</v>
      </c>
      <c r="H435" s="94" t="s">
        <v>998</v>
      </c>
      <c r="I435" s="99">
        <v>5</v>
      </c>
      <c r="J435" s="99">
        <v>1</v>
      </c>
      <c r="K435" s="110">
        <v>26</v>
      </c>
      <c r="L435" s="94">
        <v>19</v>
      </c>
      <c r="M435" s="94">
        <v>1</v>
      </c>
      <c r="N435" s="94">
        <v>1</v>
      </c>
      <c r="O435" s="94">
        <v>1</v>
      </c>
      <c r="P435" s="94">
        <v>3</v>
      </c>
      <c r="Q435" s="94">
        <v>0</v>
      </c>
      <c r="R435" s="94">
        <v>1</v>
      </c>
      <c r="S435" s="94">
        <v>0</v>
      </c>
      <c r="T435" s="94">
        <v>0</v>
      </c>
      <c r="U435" s="94">
        <v>0</v>
      </c>
      <c r="V435" s="94">
        <v>0</v>
      </c>
      <c r="W435" s="94">
        <v>0</v>
      </c>
      <c r="X435" s="94">
        <v>10</v>
      </c>
      <c r="Y435" s="94">
        <v>0</v>
      </c>
      <c r="Z435" s="94">
        <v>57116082</v>
      </c>
    </row>
    <row r="436" spans="4:26">
      <c r="D436" s="94"/>
      <c r="E436" s="95" t="s">
        <v>444</v>
      </c>
      <c r="F436" s="97" t="s">
        <v>474</v>
      </c>
      <c r="G436" s="95" t="s">
        <v>4052</v>
      </c>
      <c r="H436" s="94" t="s">
        <v>1009</v>
      </c>
      <c r="I436" s="99">
        <v>5</v>
      </c>
      <c r="J436" s="99">
        <v>1</v>
      </c>
      <c r="K436" s="110">
        <v>38</v>
      </c>
      <c r="L436" s="94">
        <v>25</v>
      </c>
      <c r="M436" s="94">
        <v>0</v>
      </c>
      <c r="N436" s="94">
        <v>2</v>
      </c>
      <c r="O436" s="94">
        <v>2</v>
      </c>
      <c r="P436" s="94">
        <v>6</v>
      </c>
      <c r="Q436" s="94">
        <v>1</v>
      </c>
      <c r="R436" s="94">
        <v>2</v>
      </c>
      <c r="S436" s="94">
        <v>0</v>
      </c>
      <c r="T436" s="94">
        <v>0</v>
      </c>
      <c r="U436" s="94">
        <v>0</v>
      </c>
      <c r="V436" s="94">
        <v>0</v>
      </c>
      <c r="W436" s="94">
        <v>0</v>
      </c>
      <c r="X436" s="94">
        <v>12</v>
      </c>
      <c r="Y436" s="94">
        <v>0</v>
      </c>
      <c r="Z436" s="94">
        <v>57116159</v>
      </c>
    </row>
    <row r="437" spans="4:26">
      <c r="D437" s="94"/>
      <c r="E437" s="95" t="s">
        <v>728</v>
      </c>
      <c r="F437" s="97" t="s">
        <v>474</v>
      </c>
      <c r="G437" s="95" t="s">
        <v>4053</v>
      </c>
      <c r="H437" s="94" t="s">
        <v>999</v>
      </c>
      <c r="I437" s="99">
        <v>5</v>
      </c>
      <c r="J437" s="99">
        <v>1</v>
      </c>
      <c r="K437" s="110">
        <v>30</v>
      </c>
      <c r="L437" s="94">
        <v>24</v>
      </c>
      <c r="M437" s="94">
        <v>1</v>
      </c>
      <c r="N437" s="94">
        <v>2</v>
      </c>
      <c r="O437" s="94">
        <v>2</v>
      </c>
      <c r="P437" s="94">
        <v>0</v>
      </c>
      <c r="Q437" s="94">
        <v>0</v>
      </c>
      <c r="R437" s="94">
        <v>1</v>
      </c>
      <c r="S437" s="94">
        <v>0</v>
      </c>
      <c r="T437" s="94">
        <v>0</v>
      </c>
      <c r="U437" s="94">
        <v>0</v>
      </c>
      <c r="V437" s="94">
        <v>0</v>
      </c>
      <c r="W437" s="94">
        <v>0</v>
      </c>
      <c r="X437" s="94">
        <v>13</v>
      </c>
      <c r="Y437" s="94">
        <v>0</v>
      </c>
      <c r="Z437" s="94">
        <v>53991427</v>
      </c>
    </row>
    <row r="438" spans="4:26">
      <c r="D438" s="94"/>
      <c r="E438" s="95" t="s">
        <v>4054</v>
      </c>
      <c r="F438" s="97" t="s">
        <v>474</v>
      </c>
      <c r="G438" s="95" t="s">
        <v>4055</v>
      </c>
      <c r="H438" s="94" t="s">
        <v>1010</v>
      </c>
      <c r="I438" s="99">
        <v>5</v>
      </c>
      <c r="J438" s="99">
        <v>1</v>
      </c>
      <c r="K438" s="110">
        <v>23</v>
      </c>
      <c r="L438" s="94">
        <v>18</v>
      </c>
      <c r="M438" s="94">
        <v>1</v>
      </c>
      <c r="N438" s="94">
        <v>2</v>
      </c>
      <c r="O438" s="94">
        <v>0</v>
      </c>
      <c r="P438" s="94">
        <v>1</v>
      </c>
      <c r="Q438" s="94">
        <v>0</v>
      </c>
      <c r="R438" s="94">
        <v>1</v>
      </c>
      <c r="S438" s="94">
        <v>0</v>
      </c>
      <c r="T438" s="94">
        <v>0</v>
      </c>
      <c r="U438" s="94">
        <v>0</v>
      </c>
      <c r="V438" s="94">
        <v>0</v>
      </c>
      <c r="W438" s="94">
        <v>0</v>
      </c>
      <c r="X438" s="94">
        <v>8</v>
      </c>
      <c r="Y438" s="94">
        <v>0</v>
      </c>
      <c r="Z438" s="94">
        <v>53991924</v>
      </c>
    </row>
    <row r="439" spans="4:26">
      <c r="D439" s="94"/>
      <c r="E439" s="95" t="s">
        <v>4056</v>
      </c>
      <c r="F439" s="97" t="s">
        <v>474</v>
      </c>
      <c r="G439" s="95" t="s">
        <v>4057</v>
      </c>
      <c r="H439" s="94" t="s">
        <v>1011</v>
      </c>
      <c r="I439" s="99">
        <v>5</v>
      </c>
      <c r="J439" s="99">
        <v>1</v>
      </c>
      <c r="K439" s="110">
        <v>48</v>
      </c>
      <c r="L439" s="94">
        <v>38</v>
      </c>
      <c r="M439" s="94">
        <v>2</v>
      </c>
      <c r="N439" s="94">
        <v>3</v>
      </c>
      <c r="O439" s="94">
        <v>0</v>
      </c>
      <c r="P439" s="94">
        <v>4</v>
      </c>
      <c r="Q439" s="94">
        <v>1</v>
      </c>
      <c r="R439" s="94">
        <v>0</v>
      </c>
      <c r="S439" s="94">
        <v>0</v>
      </c>
      <c r="T439" s="94">
        <v>0</v>
      </c>
      <c r="U439" s="94">
        <v>0</v>
      </c>
      <c r="V439" s="94">
        <v>0</v>
      </c>
      <c r="W439" s="94">
        <v>0</v>
      </c>
      <c r="X439" s="94">
        <v>20</v>
      </c>
      <c r="Y439" s="94">
        <v>0</v>
      </c>
      <c r="Z439" s="94">
        <v>53991367</v>
      </c>
    </row>
    <row r="440" spans="4:26">
      <c r="D440" s="94"/>
      <c r="E440" s="95" t="s">
        <v>4058</v>
      </c>
      <c r="F440" s="97" t="s">
        <v>474</v>
      </c>
      <c r="G440" s="95" t="s">
        <v>4059</v>
      </c>
      <c r="H440" s="94" t="s">
        <v>567</v>
      </c>
      <c r="I440" s="99">
        <v>5</v>
      </c>
      <c r="J440" s="99">
        <v>1</v>
      </c>
      <c r="K440" s="110">
        <v>26</v>
      </c>
      <c r="L440" s="94">
        <v>23</v>
      </c>
      <c r="M440" s="94">
        <v>1</v>
      </c>
      <c r="N440" s="94">
        <v>1</v>
      </c>
      <c r="O440" s="94">
        <v>1</v>
      </c>
      <c r="P440" s="94">
        <v>0</v>
      </c>
      <c r="Q440" s="94">
        <v>0</v>
      </c>
      <c r="R440" s="94">
        <v>0</v>
      </c>
      <c r="S440" s="94">
        <v>0</v>
      </c>
      <c r="T440" s="94">
        <v>0</v>
      </c>
      <c r="U440" s="94">
        <v>0</v>
      </c>
      <c r="V440" s="94">
        <v>0</v>
      </c>
      <c r="W440" s="94">
        <v>0</v>
      </c>
      <c r="X440" s="94">
        <v>11</v>
      </c>
      <c r="Y440" s="94">
        <v>0</v>
      </c>
      <c r="Z440" s="94">
        <v>53991568</v>
      </c>
    </row>
    <row r="441" spans="4:26">
      <c r="D441" s="94"/>
      <c r="E441" s="95" t="s">
        <v>733</v>
      </c>
      <c r="F441" s="97" t="s">
        <v>474</v>
      </c>
      <c r="G441" s="95" t="s">
        <v>4060</v>
      </c>
      <c r="H441" s="94" t="s">
        <v>1012</v>
      </c>
      <c r="I441" s="99">
        <v>5</v>
      </c>
      <c r="J441" s="99">
        <v>1</v>
      </c>
      <c r="K441" s="110">
        <v>26</v>
      </c>
      <c r="L441" s="94">
        <v>21</v>
      </c>
      <c r="M441" s="94">
        <v>1</v>
      </c>
      <c r="N441" s="94">
        <v>2</v>
      </c>
      <c r="O441" s="94">
        <v>1</v>
      </c>
      <c r="P441" s="94">
        <v>0</v>
      </c>
      <c r="Q441" s="94">
        <v>0</v>
      </c>
      <c r="R441" s="94">
        <v>1</v>
      </c>
      <c r="S441" s="94">
        <v>0</v>
      </c>
      <c r="T441" s="94">
        <v>0</v>
      </c>
      <c r="U441" s="94">
        <v>0</v>
      </c>
      <c r="V441" s="94">
        <v>0</v>
      </c>
      <c r="W441" s="94">
        <v>0</v>
      </c>
      <c r="X441" s="94">
        <v>11</v>
      </c>
      <c r="Y441" s="94">
        <v>0</v>
      </c>
      <c r="Z441" s="94">
        <v>53991290</v>
      </c>
    </row>
    <row r="442" spans="4:26">
      <c r="D442" s="94"/>
      <c r="E442" s="95" t="s">
        <v>4061</v>
      </c>
      <c r="F442" s="97" t="s">
        <v>474</v>
      </c>
      <c r="G442" s="95" t="s">
        <v>4062</v>
      </c>
      <c r="H442" s="94" t="s">
        <v>563</v>
      </c>
      <c r="I442" s="99">
        <v>5</v>
      </c>
      <c r="J442" s="99">
        <v>1</v>
      </c>
      <c r="K442" s="110">
        <v>39</v>
      </c>
      <c r="L442" s="94">
        <v>35</v>
      </c>
      <c r="M442" s="94">
        <v>1</v>
      </c>
      <c r="N442" s="94">
        <v>2</v>
      </c>
      <c r="O442" s="94">
        <v>0</v>
      </c>
      <c r="P442" s="94">
        <v>0</v>
      </c>
      <c r="Q442" s="94">
        <v>0</v>
      </c>
      <c r="R442" s="94">
        <v>1</v>
      </c>
      <c r="S442" s="94">
        <v>0</v>
      </c>
      <c r="T442" s="94">
        <v>0</v>
      </c>
      <c r="U442" s="94">
        <v>0</v>
      </c>
      <c r="V442" s="94">
        <v>0</v>
      </c>
      <c r="W442" s="94">
        <v>0</v>
      </c>
      <c r="X442" s="94">
        <v>17</v>
      </c>
      <c r="Y442" s="94">
        <v>0</v>
      </c>
      <c r="Z442" s="94">
        <v>57116366</v>
      </c>
    </row>
    <row r="443" spans="4:26">
      <c r="D443" s="94"/>
      <c r="E443" s="95" t="s">
        <v>734</v>
      </c>
      <c r="F443" s="97" t="s">
        <v>474</v>
      </c>
      <c r="G443" s="95" t="s">
        <v>4063</v>
      </c>
      <c r="H443" s="94" t="s">
        <v>564</v>
      </c>
      <c r="I443" s="99">
        <v>5</v>
      </c>
      <c r="J443" s="99">
        <v>1</v>
      </c>
      <c r="K443" s="110">
        <v>16</v>
      </c>
      <c r="L443" s="94">
        <v>11</v>
      </c>
      <c r="M443" s="94">
        <v>1</v>
      </c>
      <c r="N443" s="94">
        <v>1</v>
      </c>
      <c r="O443" s="94">
        <v>2</v>
      </c>
      <c r="P443" s="94">
        <v>1</v>
      </c>
      <c r="Q443" s="94">
        <v>0</v>
      </c>
      <c r="R443" s="94">
        <v>0</v>
      </c>
      <c r="S443" s="94">
        <v>0</v>
      </c>
      <c r="T443" s="94">
        <v>0</v>
      </c>
      <c r="U443" s="94">
        <v>0</v>
      </c>
      <c r="V443" s="94">
        <v>0</v>
      </c>
      <c r="W443" s="94">
        <v>0</v>
      </c>
      <c r="X443" s="94">
        <v>0</v>
      </c>
      <c r="Y443" s="94">
        <v>6</v>
      </c>
      <c r="Z443" s="94">
        <v>57116308</v>
      </c>
    </row>
    <row r="444" spans="4:26">
      <c r="D444" s="94"/>
      <c r="E444" s="95" t="s">
        <v>4064</v>
      </c>
      <c r="F444" s="97" t="s">
        <v>474</v>
      </c>
      <c r="G444" s="95" t="s">
        <v>4065</v>
      </c>
      <c r="H444" s="94" t="s">
        <v>1013</v>
      </c>
      <c r="I444" s="99">
        <v>5</v>
      </c>
      <c r="J444" s="99">
        <v>1</v>
      </c>
      <c r="K444" s="110">
        <v>19</v>
      </c>
      <c r="L444" s="94">
        <v>12</v>
      </c>
      <c r="M444" s="94">
        <v>0</v>
      </c>
      <c r="N444" s="94">
        <v>1</v>
      </c>
      <c r="O444" s="94">
        <v>0</v>
      </c>
      <c r="P444" s="94">
        <v>6</v>
      </c>
      <c r="Q444" s="94">
        <v>0</v>
      </c>
      <c r="R444" s="94">
        <v>0</v>
      </c>
      <c r="S444" s="94">
        <v>0</v>
      </c>
      <c r="T444" s="94">
        <v>0</v>
      </c>
      <c r="U444" s="94">
        <v>0</v>
      </c>
      <c r="V444" s="94">
        <v>0</v>
      </c>
      <c r="W444" s="94">
        <v>0</v>
      </c>
      <c r="X444" s="94">
        <v>6</v>
      </c>
      <c r="Y444" s="94">
        <v>0</v>
      </c>
      <c r="Z444" s="94">
        <v>53991966</v>
      </c>
    </row>
    <row r="445" spans="4:26">
      <c r="D445" s="94"/>
      <c r="E445" s="95" t="s">
        <v>735</v>
      </c>
      <c r="F445" s="97" t="s">
        <v>474</v>
      </c>
      <c r="G445" s="95" t="s">
        <v>4066</v>
      </c>
      <c r="H445" s="94" t="s">
        <v>561</v>
      </c>
      <c r="I445" s="99">
        <v>5</v>
      </c>
      <c r="J445" s="99">
        <v>1</v>
      </c>
      <c r="K445" s="110">
        <v>28</v>
      </c>
      <c r="L445" s="94">
        <v>23</v>
      </c>
      <c r="M445" s="94">
        <v>1</v>
      </c>
      <c r="N445" s="94">
        <v>2</v>
      </c>
      <c r="O445" s="94">
        <v>0</v>
      </c>
      <c r="P445" s="94">
        <v>1</v>
      </c>
      <c r="Q445" s="94">
        <v>0</v>
      </c>
      <c r="R445" s="94">
        <v>1</v>
      </c>
      <c r="S445" s="94">
        <v>0</v>
      </c>
      <c r="T445" s="94">
        <v>0</v>
      </c>
      <c r="U445" s="94">
        <v>0</v>
      </c>
      <c r="V445" s="94">
        <v>0</v>
      </c>
      <c r="W445" s="94">
        <v>0</v>
      </c>
      <c r="X445" s="94">
        <v>0</v>
      </c>
      <c r="Y445" s="94">
        <v>12</v>
      </c>
      <c r="Z445" s="94">
        <v>53991737</v>
      </c>
    </row>
    <row r="446" spans="4:26">
      <c r="D446" s="94"/>
      <c r="E446" s="95" t="s">
        <v>4067</v>
      </c>
      <c r="F446" s="97" t="s">
        <v>474</v>
      </c>
      <c r="G446" s="95" t="s">
        <v>4068</v>
      </c>
      <c r="H446" s="94" t="s">
        <v>574</v>
      </c>
      <c r="I446" s="99">
        <v>5</v>
      </c>
      <c r="J446" s="99">
        <v>1</v>
      </c>
      <c r="K446" s="110">
        <v>24</v>
      </c>
      <c r="L446" s="94">
        <v>19</v>
      </c>
      <c r="M446" s="94">
        <v>1</v>
      </c>
      <c r="N446" s="94">
        <v>2</v>
      </c>
      <c r="O446" s="94">
        <v>0</v>
      </c>
      <c r="P446" s="94">
        <v>1</v>
      </c>
      <c r="Q446" s="94">
        <v>0</v>
      </c>
      <c r="R446" s="94">
        <v>1</v>
      </c>
      <c r="S446" s="94">
        <v>0</v>
      </c>
      <c r="T446" s="94">
        <v>0</v>
      </c>
      <c r="U446" s="94">
        <v>0</v>
      </c>
      <c r="V446" s="94">
        <v>0</v>
      </c>
      <c r="W446" s="94">
        <v>0</v>
      </c>
      <c r="X446" s="94">
        <v>11</v>
      </c>
      <c r="Y446" s="94">
        <v>0</v>
      </c>
      <c r="Z446" s="94">
        <v>57116202</v>
      </c>
    </row>
    <row r="447" spans="4:26">
      <c r="D447" s="94"/>
      <c r="E447" s="95" t="s">
        <v>4069</v>
      </c>
      <c r="F447" s="97" t="s">
        <v>474</v>
      </c>
      <c r="G447" s="95" t="s">
        <v>4070</v>
      </c>
      <c r="H447" s="94" t="s">
        <v>548</v>
      </c>
      <c r="I447" s="99">
        <v>5</v>
      </c>
      <c r="J447" s="99">
        <v>1</v>
      </c>
      <c r="K447" s="110">
        <v>25</v>
      </c>
      <c r="L447" s="94">
        <v>20</v>
      </c>
      <c r="M447" s="94">
        <v>1</v>
      </c>
      <c r="N447" s="94">
        <v>2</v>
      </c>
      <c r="O447" s="94">
        <v>0</v>
      </c>
      <c r="P447" s="94">
        <v>1</v>
      </c>
      <c r="Q447" s="94">
        <v>0</v>
      </c>
      <c r="R447" s="94">
        <v>1</v>
      </c>
      <c r="S447" s="94">
        <v>0</v>
      </c>
      <c r="T447" s="94">
        <v>0</v>
      </c>
      <c r="U447" s="94">
        <v>0</v>
      </c>
      <c r="V447" s="94">
        <v>0</v>
      </c>
      <c r="W447" s="94">
        <v>0</v>
      </c>
      <c r="X447" s="94">
        <v>10</v>
      </c>
      <c r="Y447" s="94">
        <v>0</v>
      </c>
      <c r="Z447" s="94">
        <v>57116337</v>
      </c>
    </row>
    <row r="448" spans="4:26">
      <c r="D448" s="94"/>
      <c r="E448" s="95" t="s">
        <v>4071</v>
      </c>
      <c r="F448" s="97" t="s">
        <v>474</v>
      </c>
      <c r="G448" s="95" t="s">
        <v>4072</v>
      </c>
      <c r="H448" s="94" t="s">
        <v>1014</v>
      </c>
      <c r="I448" s="99">
        <v>5</v>
      </c>
      <c r="J448" s="99">
        <v>1</v>
      </c>
      <c r="K448" s="110">
        <v>52</v>
      </c>
      <c r="L448" s="94">
        <v>43</v>
      </c>
      <c r="M448" s="94">
        <v>2</v>
      </c>
      <c r="N448" s="94">
        <v>4</v>
      </c>
      <c r="O448" s="94">
        <v>1</v>
      </c>
      <c r="P448" s="94">
        <v>1</v>
      </c>
      <c r="Q448" s="94">
        <v>0</v>
      </c>
      <c r="R448" s="94">
        <v>1</v>
      </c>
      <c r="S448" s="94">
        <v>0</v>
      </c>
      <c r="T448" s="94">
        <v>0</v>
      </c>
      <c r="U448" s="94">
        <v>0</v>
      </c>
      <c r="V448" s="94">
        <v>0</v>
      </c>
      <c r="W448" s="94">
        <v>0</v>
      </c>
      <c r="X448" s="94">
        <v>21</v>
      </c>
      <c r="Y448" s="94">
        <v>0</v>
      </c>
      <c r="Z448" s="94">
        <v>57116171</v>
      </c>
    </row>
    <row r="449" spans="4:26">
      <c r="D449" s="94"/>
      <c r="E449" s="95" t="s">
        <v>4073</v>
      </c>
      <c r="F449" s="97" t="s">
        <v>474</v>
      </c>
      <c r="G449" s="95" t="s">
        <v>4074</v>
      </c>
      <c r="H449" s="94" t="s">
        <v>1015</v>
      </c>
      <c r="I449" s="99">
        <v>5</v>
      </c>
      <c r="J449" s="99">
        <v>1</v>
      </c>
      <c r="K449" s="110">
        <v>23</v>
      </c>
      <c r="L449" s="94">
        <v>20</v>
      </c>
      <c r="M449" s="94">
        <v>0</v>
      </c>
      <c r="N449" s="94">
        <v>2</v>
      </c>
      <c r="O449" s="94">
        <v>0</v>
      </c>
      <c r="P449" s="94">
        <v>0</v>
      </c>
      <c r="Q449" s="94">
        <v>0</v>
      </c>
      <c r="R449" s="94">
        <v>1</v>
      </c>
      <c r="S449" s="94">
        <v>0</v>
      </c>
      <c r="T449" s="94">
        <v>0</v>
      </c>
      <c r="U449" s="94">
        <v>0</v>
      </c>
      <c r="V449" s="94">
        <v>0</v>
      </c>
      <c r="W449" s="94">
        <v>0</v>
      </c>
      <c r="X449" s="94">
        <v>10</v>
      </c>
      <c r="Y449" s="94">
        <v>0</v>
      </c>
      <c r="Z449" s="94">
        <v>53991806</v>
      </c>
    </row>
    <row r="450" spans="4:26">
      <c r="D450" s="94"/>
      <c r="E450" s="95" t="s">
        <v>441</v>
      </c>
      <c r="F450" s="97" t="s">
        <v>474</v>
      </c>
      <c r="G450" s="95" t="s">
        <v>4075</v>
      </c>
      <c r="H450" s="94" t="s">
        <v>1016</v>
      </c>
      <c r="I450" s="99">
        <v>5</v>
      </c>
      <c r="J450" s="99">
        <v>1</v>
      </c>
      <c r="K450" s="110">
        <v>39</v>
      </c>
      <c r="L450" s="94">
        <v>24</v>
      </c>
      <c r="M450" s="94">
        <v>1</v>
      </c>
      <c r="N450" s="94">
        <v>2</v>
      </c>
      <c r="O450" s="94">
        <v>2</v>
      </c>
      <c r="P450" s="94">
        <v>1</v>
      </c>
      <c r="Q450" s="94">
        <v>6</v>
      </c>
      <c r="R450" s="94">
        <v>1</v>
      </c>
      <c r="S450" s="94">
        <v>0</v>
      </c>
      <c r="T450" s="94">
        <v>0</v>
      </c>
      <c r="U450" s="94">
        <v>0</v>
      </c>
      <c r="V450" s="94">
        <v>0</v>
      </c>
      <c r="W450" s="94">
        <v>2</v>
      </c>
      <c r="X450" s="94">
        <v>12</v>
      </c>
      <c r="Y450" s="94">
        <v>0</v>
      </c>
      <c r="Z450" s="94">
        <v>57116136</v>
      </c>
    </row>
    <row r="451" spans="4:26">
      <c r="D451" s="94"/>
      <c r="E451" s="95" t="s">
        <v>736</v>
      </c>
      <c r="F451" s="97" t="s">
        <v>474</v>
      </c>
      <c r="G451" s="95" t="s">
        <v>4076</v>
      </c>
      <c r="H451" s="94" t="s">
        <v>1017</v>
      </c>
      <c r="I451" s="99">
        <v>5</v>
      </c>
      <c r="J451" s="99">
        <v>1</v>
      </c>
      <c r="K451" s="110">
        <v>23</v>
      </c>
      <c r="L451" s="94">
        <v>19</v>
      </c>
      <c r="M451" s="94">
        <v>1</v>
      </c>
      <c r="N451" s="94">
        <v>1</v>
      </c>
      <c r="O451" s="94">
        <v>0</v>
      </c>
      <c r="P451" s="94">
        <v>2</v>
      </c>
      <c r="Q451" s="94">
        <v>0</v>
      </c>
      <c r="R451" s="94">
        <v>0</v>
      </c>
      <c r="S451" s="94">
        <v>0</v>
      </c>
      <c r="T451" s="94">
        <v>0</v>
      </c>
      <c r="U451" s="94">
        <v>0</v>
      </c>
      <c r="V451" s="94">
        <v>0</v>
      </c>
      <c r="W451" s="94">
        <v>0</v>
      </c>
      <c r="X451" s="94">
        <v>10</v>
      </c>
      <c r="Y451" s="94">
        <v>0</v>
      </c>
      <c r="Z451" s="94">
        <v>57116395</v>
      </c>
    </row>
    <row r="452" spans="4:26">
      <c r="D452" s="94"/>
      <c r="E452" s="95" t="s">
        <v>442</v>
      </c>
      <c r="F452" s="97" t="s">
        <v>474</v>
      </c>
      <c r="G452" s="95" t="s">
        <v>4077</v>
      </c>
      <c r="H452" s="94" t="s">
        <v>1000</v>
      </c>
      <c r="I452" s="99">
        <v>5</v>
      </c>
      <c r="J452" s="99">
        <v>1</v>
      </c>
      <c r="K452" s="110">
        <v>38</v>
      </c>
      <c r="L452" s="94">
        <v>32</v>
      </c>
      <c r="M452" s="94">
        <v>0</v>
      </c>
      <c r="N452" s="94">
        <v>2</v>
      </c>
      <c r="O452" s="94">
        <v>2</v>
      </c>
      <c r="P452" s="94">
        <v>1</v>
      </c>
      <c r="Q452" s="94">
        <v>0</v>
      </c>
      <c r="R452" s="94">
        <v>1</v>
      </c>
      <c r="S452" s="94">
        <v>0</v>
      </c>
      <c r="T452" s="94">
        <v>0</v>
      </c>
      <c r="U452" s="94">
        <v>0</v>
      </c>
      <c r="V452" s="94">
        <v>0</v>
      </c>
      <c r="W452" s="94">
        <v>0</v>
      </c>
      <c r="X452" s="94">
        <v>0</v>
      </c>
      <c r="Y452" s="94">
        <v>16</v>
      </c>
      <c r="Z452" s="94">
        <v>66741198</v>
      </c>
    </row>
    <row r="453" spans="4:26">
      <c r="E453" s="95" t="s">
        <v>4078</v>
      </c>
      <c r="F453" s="97" t="s">
        <v>474</v>
      </c>
      <c r="G453" s="95" t="s">
        <v>4079</v>
      </c>
      <c r="H453" s="94" t="s">
        <v>557</v>
      </c>
      <c r="I453" s="99">
        <v>5</v>
      </c>
      <c r="J453" s="99">
        <v>1</v>
      </c>
      <c r="K453" s="110">
        <v>26</v>
      </c>
      <c r="L453" s="94">
        <v>20</v>
      </c>
      <c r="M453" s="94">
        <v>1</v>
      </c>
      <c r="N453" s="94">
        <v>2</v>
      </c>
      <c r="O453" s="94">
        <v>1</v>
      </c>
      <c r="P453" s="94">
        <v>1</v>
      </c>
      <c r="Q453" s="94">
        <v>0</v>
      </c>
      <c r="R453" s="94">
        <v>1</v>
      </c>
      <c r="S453" s="94">
        <v>0</v>
      </c>
      <c r="T453" s="94">
        <v>0</v>
      </c>
      <c r="U453" s="94">
        <v>0</v>
      </c>
      <c r="V453" s="94">
        <v>0</v>
      </c>
      <c r="W453" s="94">
        <v>0</v>
      </c>
      <c r="X453" s="94">
        <v>10</v>
      </c>
      <c r="Y453" s="94">
        <v>0</v>
      </c>
      <c r="Z453" s="94">
        <v>57116461</v>
      </c>
    </row>
    <row r="454" spans="4:26">
      <c r="E454" s="95" t="s">
        <v>4080</v>
      </c>
      <c r="F454" s="97" t="s">
        <v>474</v>
      </c>
      <c r="G454" s="95" t="s">
        <v>4081</v>
      </c>
      <c r="H454" s="94" t="s">
        <v>566</v>
      </c>
      <c r="I454" s="99">
        <v>5</v>
      </c>
      <c r="J454" s="99">
        <v>1</v>
      </c>
      <c r="K454" s="110">
        <v>27</v>
      </c>
      <c r="L454" s="94">
        <v>21</v>
      </c>
      <c r="M454" s="94">
        <v>1</v>
      </c>
      <c r="N454" s="94">
        <v>2</v>
      </c>
      <c r="O454" s="94">
        <v>1</v>
      </c>
      <c r="P454" s="94">
        <v>1</v>
      </c>
      <c r="Q454" s="94">
        <v>0</v>
      </c>
      <c r="R454" s="94">
        <v>1</v>
      </c>
      <c r="S454" s="94">
        <v>0</v>
      </c>
      <c r="T454" s="94">
        <v>0</v>
      </c>
      <c r="U454" s="94">
        <v>0</v>
      </c>
      <c r="V454" s="94">
        <v>0</v>
      </c>
      <c r="W454" s="94">
        <v>0</v>
      </c>
      <c r="X454" s="94">
        <v>10</v>
      </c>
      <c r="Y454" s="94">
        <v>0</v>
      </c>
      <c r="Z454" s="94">
        <v>53991315</v>
      </c>
    </row>
    <row r="455" spans="4:26">
      <c r="E455" s="95" t="s">
        <v>737</v>
      </c>
      <c r="F455" s="97" t="s">
        <v>474</v>
      </c>
      <c r="G455" s="95" t="s">
        <v>4082</v>
      </c>
      <c r="H455" s="94" t="s">
        <v>1018</v>
      </c>
      <c r="I455" s="99">
        <v>5</v>
      </c>
      <c r="J455" s="99">
        <v>1</v>
      </c>
      <c r="K455" s="110">
        <v>25</v>
      </c>
      <c r="L455" s="94">
        <v>22</v>
      </c>
      <c r="M455" s="94">
        <v>0</v>
      </c>
      <c r="N455" s="94">
        <v>1</v>
      </c>
      <c r="O455" s="94">
        <v>0</v>
      </c>
      <c r="P455" s="94">
        <v>0</v>
      </c>
      <c r="Q455" s="94">
        <v>1</v>
      </c>
      <c r="R455" s="94">
        <v>1</v>
      </c>
      <c r="S455" s="94">
        <v>0</v>
      </c>
      <c r="T455" s="94">
        <v>0</v>
      </c>
      <c r="U455" s="94">
        <v>0</v>
      </c>
      <c r="V455" s="94">
        <v>0</v>
      </c>
      <c r="W455" s="94">
        <v>0</v>
      </c>
      <c r="X455" s="94">
        <v>11</v>
      </c>
      <c r="Y455" s="94">
        <v>0</v>
      </c>
      <c r="Z455" s="94">
        <v>53991982</v>
      </c>
    </row>
    <row r="456" spans="4:26">
      <c r="E456" s="95" t="s">
        <v>4083</v>
      </c>
      <c r="F456" s="97" t="s">
        <v>474</v>
      </c>
      <c r="G456" s="95" t="s">
        <v>4084</v>
      </c>
      <c r="H456" s="94" t="s">
        <v>562</v>
      </c>
      <c r="I456" s="99">
        <v>5</v>
      </c>
      <c r="J456" s="99">
        <v>1</v>
      </c>
      <c r="K456" s="110">
        <v>55</v>
      </c>
      <c r="L456" s="94">
        <v>35</v>
      </c>
      <c r="M456" s="94">
        <v>2</v>
      </c>
      <c r="N456" s="94">
        <v>4</v>
      </c>
      <c r="O456" s="94">
        <v>1</v>
      </c>
      <c r="P456" s="94">
        <v>2</v>
      </c>
      <c r="Q456" s="94">
        <v>10</v>
      </c>
      <c r="R456" s="94">
        <v>1</v>
      </c>
      <c r="S456" s="94">
        <v>0</v>
      </c>
      <c r="T456" s="94">
        <v>0</v>
      </c>
      <c r="U456" s="94">
        <v>0</v>
      </c>
      <c r="V456" s="94">
        <v>0</v>
      </c>
      <c r="W456" s="94">
        <v>0</v>
      </c>
      <c r="X456" s="94">
        <v>19</v>
      </c>
      <c r="Y456" s="94">
        <v>0</v>
      </c>
      <c r="Z456" s="94">
        <v>57116350</v>
      </c>
    </row>
    <row r="457" spans="4:26">
      <c r="E457" s="95" t="s">
        <v>4085</v>
      </c>
      <c r="F457" s="97" t="s">
        <v>474</v>
      </c>
      <c r="G457" s="95" t="s">
        <v>4086</v>
      </c>
      <c r="H457" s="94" t="s">
        <v>1019</v>
      </c>
      <c r="I457" s="99">
        <v>5</v>
      </c>
      <c r="J457" s="99">
        <v>1</v>
      </c>
      <c r="K457" s="110">
        <v>42</v>
      </c>
      <c r="L457" s="94">
        <v>33</v>
      </c>
      <c r="M457" s="94">
        <v>2</v>
      </c>
      <c r="N457" s="94">
        <v>3</v>
      </c>
      <c r="O457" s="94">
        <v>1</v>
      </c>
      <c r="P457" s="94">
        <v>1</v>
      </c>
      <c r="Q457" s="94">
        <v>0</v>
      </c>
      <c r="R457" s="94">
        <v>2</v>
      </c>
      <c r="S457" s="94">
        <v>0</v>
      </c>
      <c r="T457" s="94">
        <v>0</v>
      </c>
      <c r="U457" s="94">
        <v>0</v>
      </c>
      <c r="V457" s="94">
        <v>0</v>
      </c>
      <c r="W457" s="94">
        <v>0</v>
      </c>
      <c r="X457" s="94">
        <v>17</v>
      </c>
      <c r="Y457" s="94">
        <v>0</v>
      </c>
      <c r="Z457" s="94">
        <v>57116320</v>
      </c>
    </row>
    <row r="458" spans="4:26">
      <c r="E458" s="95" t="s">
        <v>729</v>
      </c>
      <c r="F458" s="97" t="s">
        <v>474</v>
      </c>
      <c r="G458" s="95" t="s">
        <v>4087</v>
      </c>
      <c r="H458" s="94" t="s">
        <v>1001</v>
      </c>
      <c r="I458" s="99">
        <v>5</v>
      </c>
      <c r="J458" s="99">
        <v>1</v>
      </c>
      <c r="K458" s="110">
        <v>31</v>
      </c>
      <c r="L458" s="94">
        <v>23</v>
      </c>
      <c r="M458" s="94">
        <v>1</v>
      </c>
      <c r="N458" s="94">
        <v>2</v>
      </c>
      <c r="O458" s="94">
        <v>2</v>
      </c>
      <c r="P458" s="94">
        <v>2</v>
      </c>
      <c r="Q458" s="94">
        <v>0</v>
      </c>
      <c r="R458" s="94">
        <v>1</v>
      </c>
      <c r="S458" s="94">
        <v>0</v>
      </c>
      <c r="T458" s="94">
        <v>0</v>
      </c>
      <c r="U458" s="94">
        <v>0</v>
      </c>
      <c r="V458" s="94">
        <v>0</v>
      </c>
      <c r="W458" s="94">
        <v>0</v>
      </c>
      <c r="X458" s="94">
        <v>10</v>
      </c>
      <c r="Y458" s="94">
        <v>0</v>
      </c>
      <c r="Z458" s="94">
        <v>57111021</v>
      </c>
    </row>
    <row r="459" spans="4:26">
      <c r="E459" s="95" t="s">
        <v>4088</v>
      </c>
      <c r="F459" s="97" t="s">
        <v>474</v>
      </c>
      <c r="G459" s="95" t="s">
        <v>4089</v>
      </c>
      <c r="H459" s="94" t="s">
        <v>575</v>
      </c>
      <c r="I459" s="99">
        <v>5</v>
      </c>
      <c r="J459" s="99">
        <v>1</v>
      </c>
      <c r="K459" s="110">
        <v>25</v>
      </c>
      <c r="L459" s="94">
        <v>19</v>
      </c>
      <c r="M459" s="94">
        <v>1</v>
      </c>
      <c r="N459" s="94">
        <v>0</v>
      </c>
      <c r="O459" s="94">
        <v>0</v>
      </c>
      <c r="P459" s="94">
        <v>4</v>
      </c>
      <c r="Q459" s="94">
        <v>0</v>
      </c>
      <c r="R459" s="94">
        <v>1</v>
      </c>
      <c r="S459" s="94">
        <v>0</v>
      </c>
      <c r="T459" s="94">
        <v>0</v>
      </c>
      <c r="U459" s="94">
        <v>0</v>
      </c>
      <c r="V459" s="94">
        <v>0</v>
      </c>
      <c r="W459" s="94">
        <v>0</v>
      </c>
      <c r="X459" s="94">
        <v>6</v>
      </c>
      <c r="Y459" s="94">
        <v>0</v>
      </c>
      <c r="Z459" s="94">
        <v>57118612</v>
      </c>
    </row>
    <row r="460" spans="4:26">
      <c r="E460" s="95" t="s">
        <v>4090</v>
      </c>
      <c r="F460" s="97" t="s">
        <v>474</v>
      </c>
      <c r="G460" s="95" t="s">
        <v>4091</v>
      </c>
      <c r="H460" s="94" t="s">
        <v>573</v>
      </c>
      <c r="I460" s="99">
        <v>5</v>
      </c>
      <c r="J460" s="99">
        <v>1</v>
      </c>
      <c r="K460" s="110">
        <v>21</v>
      </c>
      <c r="L460" s="94">
        <v>19</v>
      </c>
      <c r="M460" s="94">
        <v>0</v>
      </c>
      <c r="N460" s="94">
        <v>1</v>
      </c>
      <c r="O460" s="94">
        <v>0</v>
      </c>
      <c r="P460" s="94">
        <v>1</v>
      </c>
      <c r="Q460" s="94">
        <v>0</v>
      </c>
      <c r="R460" s="94">
        <v>0</v>
      </c>
      <c r="S460" s="94">
        <v>0</v>
      </c>
      <c r="T460" s="94">
        <v>0</v>
      </c>
      <c r="U460" s="94">
        <v>0</v>
      </c>
      <c r="V460" s="94">
        <v>0</v>
      </c>
      <c r="W460" s="94">
        <v>0</v>
      </c>
      <c r="X460" s="94">
        <v>10</v>
      </c>
      <c r="Y460" s="94">
        <v>0</v>
      </c>
      <c r="Z460" s="94">
        <v>57116484</v>
      </c>
    </row>
    <row r="461" spans="4:26">
      <c r="E461" s="95" t="s">
        <v>4092</v>
      </c>
      <c r="F461" s="97" t="s">
        <v>474</v>
      </c>
      <c r="G461" s="95" t="s">
        <v>4093</v>
      </c>
      <c r="H461" s="94" t="s">
        <v>1020</v>
      </c>
      <c r="I461" s="99">
        <v>5</v>
      </c>
      <c r="J461" s="99">
        <v>1</v>
      </c>
      <c r="K461" s="110">
        <v>24</v>
      </c>
      <c r="L461" s="94">
        <v>20</v>
      </c>
      <c r="M461" s="94">
        <v>1</v>
      </c>
      <c r="N461" s="94">
        <v>2</v>
      </c>
      <c r="O461" s="94">
        <v>0</v>
      </c>
      <c r="P461" s="94">
        <v>0</v>
      </c>
      <c r="Q461" s="94">
        <v>0</v>
      </c>
      <c r="R461" s="94">
        <v>1</v>
      </c>
      <c r="S461" s="94">
        <v>0</v>
      </c>
      <c r="T461" s="94">
        <v>0</v>
      </c>
      <c r="U461" s="94">
        <v>0</v>
      </c>
      <c r="V461" s="94">
        <v>0</v>
      </c>
      <c r="W461" s="94">
        <v>0</v>
      </c>
      <c r="X461" s="94">
        <v>11</v>
      </c>
      <c r="Y461" s="94">
        <v>0</v>
      </c>
      <c r="Z461" s="94">
        <v>57116372</v>
      </c>
    </row>
    <row r="462" spans="4:26">
      <c r="E462" s="95" t="s">
        <v>738</v>
      </c>
      <c r="F462" s="97" t="s">
        <v>474</v>
      </c>
      <c r="G462" s="95" t="s">
        <v>4094</v>
      </c>
      <c r="H462" s="104" t="s">
        <v>1021</v>
      </c>
      <c r="I462" s="99">
        <v>5</v>
      </c>
      <c r="J462" s="99">
        <v>1</v>
      </c>
      <c r="K462" s="110">
        <v>35</v>
      </c>
      <c r="L462" s="94">
        <v>28</v>
      </c>
      <c r="M462" s="94">
        <v>1</v>
      </c>
      <c r="N462" s="94">
        <v>2</v>
      </c>
      <c r="O462" s="94">
        <v>2</v>
      </c>
      <c r="P462" s="94">
        <v>1</v>
      </c>
      <c r="Q462" s="94">
        <v>0</v>
      </c>
      <c r="R462" s="94">
        <v>1</v>
      </c>
      <c r="S462" s="94">
        <v>0</v>
      </c>
      <c r="T462" s="94">
        <v>0</v>
      </c>
      <c r="U462" s="94">
        <v>0</v>
      </c>
      <c r="V462" s="94">
        <v>0</v>
      </c>
      <c r="W462" s="94">
        <v>0</v>
      </c>
      <c r="X462" s="94">
        <v>14</v>
      </c>
      <c r="Y462" s="94">
        <v>0</v>
      </c>
      <c r="Z462" s="94">
        <v>57116260</v>
      </c>
    </row>
    <row r="463" spans="4:26">
      <c r="E463" s="95" t="s">
        <v>434</v>
      </c>
      <c r="F463" s="97" t="s">
        <v>474</v>
      </c>
      <c r="G463" s="95" t="s">
        <v>4095</v>
      </c>
      <c r="H463" s="94" t="s">
        <v>1045</v>
      </c>
      <c r="I463" s="99">
        <v>5</v>
      </c>
      <c r="J463" s="99">
        <v>1</v>
      </c>
      <c r="K463" s="110">
        <v>9</v>
      </c>
      <c r="L463" s="94">
        <v>6</v>
      </c>
      <c r="M463" s="94">
        <v>0</v>
      </c>
      <c r="N463" s="94">
        <v>1</v>
      </c>
      <c r="O463" s="94">
        <v>0</v>
      </c>
      <c r="P463" s="94">
        <v>1</v>
      </c>
      <c r="Q463" s="94">
        <v>0</v>
      </c>
      <c r="R463" s="94">
        <v>0</v>
      </c>
      <c r="S463" s="94">
        <v>0</v>
      </c>
      <c r="T463" s="94">
        <v>0</v>
      </c>
      <c r="U463" s="94">
        <v>0</v>
      </c>
      <c r="V463" s="94">
        <v>0</v>
      </c>
      <c r="W463" s="94">
        <v>1</v>
      </c>
      <c r="X463" s="94">
        <v>4</v>
      </c>
      <c r="Y463" s="94">
        <v>4</v>
      </c>
      <c r="Z463" s="94">
        <v>28446789</v>
      </c>
    </row>
    <row r="464" spans="4:26">
      <c r="D464" s="98" t="s">
        <v>512</v>
      </c>
      <c r="E464" s="95" t="s">
        <v>451</v>
      </c>
      <c r="F464" s="97" t="s">
        <v>474</v>
      </c>
      <c r="G464" s="95" t="s">
        <v>4096</v>
      </c>
      <c r="H464" s="94" t="s">
        <v>1046</v>
      </c>
      <c r="I464" s="99">
        <v>5</v>
      </c>
      <c r="J464" s="99">
        <v>1</v>
      </c>
      <c r="K464" s="110">
        <v>16</v>
      </c>
      <c r="L464" s="94">
        <v>16</v>
      </c>
      <c r="M464" s="94">
        <v>0</v>
      </c>
      <c r="N464" s="94">
        <v>0</v>
      </c>
      <c r="O464" s="94">
        <v>0</v>
      </c>
      <c r="P464" s="94">
        <v>0</v>
      </c>
      <c r="Q464" s="94">
        <v>0</v>
      </c>
      <c r="R464" s="94">
        <v>0</v>
      </c>
      <c r="S464" s="94">
        <v>0</v>
      </c>
      <c r="T464" s="94">
        <v>0</v>
      </c>
      <c r="U464" s="94">
        <v>0</v>
      </c>
      <c r="V464" s="94">
        <v>0</v>
      </c>
      <c r="W464" s="94">
        <v>0</v>
      </c>
      <c r="X464" s="94">
        <v>6</v>
      </c>
      <c r="Y464" s="94">
        <v>0</v>
      </c>
      <c r="Z464" s="94">
        <v>34257147</v>
      </c>
    </row>
    <row r="465" spans="4:4">
      <c r="D465" s="98" t="s">
        <v>513</v>
      </c>
    </row>
    <row r="466" spans="4:4" ht="12.6">
      <c r="D466" s="94"/>
    </row>
  </sheetData>
  <sheetProtection password="CF7A" sheet="1" objects="1" scenarios="1" formatColumns="0" formatRows="0" autoFilter="0"/>
  <autoFilter ref="E1:K466"/>
  <pageMargins left="0.75" right="0.75" top="1" bottom="1" header="0.5" footer="0.5"/>
  <pageSetup paperSize="9" orientation="portrait" horizontalDpi="0" verticalDpi="0" r:id="rId1"/>
  <headerFooter alignWithMargins="0">
    <oddHeader>&amp;A</oddHeader>
    <oddFooter>Page &amp;P</oddFooter>
  </headerFooter>
</worksheet>
</file>

<file path=xl/worksheets/sheet30.xml><?xml version="1.0" encoding="utf-8"?>
<worksheet xmlns="http://schemas.openxmlformats.org/spreadsheetml/2006/main" xmlns:r="http://schemas.openxmlformats.org/officeDocument/2006/relationships">
  <sheetPr codeName="Лист27"/>
  <dimension ref="A1:F12"/>
  <sheetViews>
    <sheetView zoomScaleNormal="100" zoomScaleSheetLayoutView="100" workbookViewId="0">
      <selection activeCell="C15" sqref="C15"/>
    </sheetView>
  </sheetViews>
  <sheetFormatPr defaultColWidth="0.88671875" defaultRowHeight="14.4"/>
  <cols>
    <col min="1" max="1" width="3.33203125" style="112" bestFit="1" customWidth="1"/>
    <col min="2" max="2" width="83.109375" style="112" customWidth="1"/>
    <col min="3" max="3" width="8.5546875" style="112" bestFit="1" customWidth="1"/>
    <col min="4" max="4" width="33.5546875" style="112" customWidth="1"/>
    <col min="5" max="5" width="11.33203125" style="112" customWidth="1"/>
    <col min="6" max="6" width="30" style="112" customWidth="1"/>
    <col min="7" max="147" width="11.33203125" style="112" customWidth="1"/>
    <col min="148" max="16384" width="0.88671875" style="112"/>
  </cols>
  <sheetData>
    <row r="1" spans="1:6" ht="79.5" customHeight="1">
      <c r="A1" s="183">
        <f>'Раздел 1'!D4</f>
        <v>5</v>
      </c>
      <c r="B1" s="337" t="s">
        <v>1371</v>
      </c>
      <c r="C1" s="369"/>
      <c r="D1" s="337"/>
    </row>
    <row r="2" spans="1:6" s="184" customFormat="1" ht="48.75" customHeight="1">
      <c r="B2" s="188" t="s">
        <v>95</v>
      </c>
      <c r="C2" s="189" t="s">
        <v>96</v>
      </c>
      <c r="D2" s="189" t="s">
        <v>39</v>
      </c>
      <c r="F2" s="190" t="s">
        <v>764</v>
      </c>
    </row>
    <row r="3" spans="1:6">
      <c r="B3" s="191">
        <v>1</v>
      </c>
      <c r="C3" s="192">
        <v>2</v>
      </c>
      <c r="D3" s="192">
        <v>3</v>
      </c>
      <c r="F3" s="193"/>
    </row>
    <row r="4" spans="1:6" ht="27.75" customHeight="1">
      <c r="A4" s="185"/>
      <c r="B4" s="119" t="s">
        <v>1372</v>
      </c>
      <c r="C4" s="152" t="s">
        <v>1373</v>
      </c>
      <c r="D4" s="115">
        <f>D5+D6+D7</f>
        <v>34.799999999999997</v>
      </c>
      <c r="F4" s="194">
        <f>'Раздел 24'!D6</f>
        <v>34.799999999999997</v>
      </c>
    </row>
    <row r="5" spans="1:6" ht="28.8">
      <c r="A5" s="186"/>
      <c r="B5" s="195" t="s">
        <v>1111</v>
      </c>
      <c r="C5" s="152" t="s">
        <v>1374</v>
      </c>
      <c r="D5" s="153"/>
      <c r="F5" s="196"/>
    </row>
    <row r="6" spans="1:6" ht="12.75" customHeight="1">
      <c r="A6" s="185"/>
      <c r="B6" s="195" t="s">
        <v>132</v>
      </c>
      <c r="C6" s="152" t="s">
        <v>1375</v>
      </c>
      <c r="D6" s="153">
        <v>34.799999999999997</v>
      </c>
      <c r="F6" s="196"/>
    </row>
    <row r="7" spans="1:6" ht="12.75" customHeight="1">
      <c r="A7" s="185"/>
      <c r="B7" s="195" t="s">
        <v>133</v>
      </c>
      <c r="C7" s="152" t="s">
        <v>1376</v>
      </c>
      <c r="D7" s="153"/>
      <c r="F7" s="196"/>
    </row>
    <row r="8" spans="1:6" ht="28.8">
      <c r="A8" s="186"/>
      <c r="B8" s="197" t="s">
        <v>1112</v>
      </c>
      <c r="C8" s="152" t="s">
        <v>1377</v>
      </c>
      <c r="D8" s="153"/>
      <c r="F8" s="196"/>
    </row>
    <row r="9" spans="1:6" ht="12.75" customHeight="1">
      <c r="A9" s="185"/>
      <c r="B9" s="197" t="s">
        <v>134</v>
      </c>
      <c r="C9" s="152" t="s">
        <v>1378</v>
      </c>
      <c r="D9" s="153"/>
      <c r="F9" s="196"/>
    </row>
    <row r="11" spans="1:6" ht="17.399999999999999">
      <c r="B11" s="307" t="s">
        <v>4097</v>
      </c>
    </row>
    <row r="12" spans="1:6">
      <c r="B12" s="187"/>
    </row>
  </sheetData>
  <sheetProtection password="CF7A" sheet="1" objects="1" scenarios="1" formatColumns="0" formatRows="0" autoFilter="0"/>
  <mergeCells count="1">
    <mergeCell ref="B1:D1"/>
  </mergeCells>
  <conditionalFormatting sqref="B12">
    <cfRule type="expression" dxfId="34" priority="4" stopIfTrue="1">
      <formula>$D$4&lt;&gt;$F$4</formula>
    </cfRule>
  </conditionalFormatting>
  <conditionalFormatting sqref="B11">
    <cfRule type="expression" dxfId="33" priority="1" stopIfTrue="1">
      <formula>AND($A$1&lt;&gt;5,$A$1&lt;&gt;"")</formula>
    </cfRule>
  </conditionalFormatting>
  <dataValidations count="1">
    <dataValidation type="custom" allowBlank="1" showInputMessage="1" showErrorMessage="1" error="Показатель заносится с одним десятичным знаком" sqref="D5:D9">
      <formula1>IF(AND(ROUND(D5,1)=D5,D5&gt;=0),TRUE,FALSE)</formula1>
    </dataValidation>
  </dataValidations>
  <pageMargins left="1.3779527559055118" right="0.78740157480314965" top="0.78740157480314965" bottom="0.39370078740157483" header="0.19685039370078741" footer="0.19685039370078741"/>
  <pageSetup paperSize="9" scale="97"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31.xml><?xml version="1.0" encoding="utf-8"?>
<worksheet xmlns="http://schemas.openxmlformats.org/spreadsheetml/2006/main" xmlns:r="http://schemas.openxmlformats.org/officeDocument/2006/relationships">
  <sheetPr codeName="Лист16">
    <pageSetUpPr fitToPage="1"/>
  </sheetPr>
  <dimension ref="A1:H6"/>
  <sheetViews>
    <sheetView zoomScaleNormal="100" workbookViewId="0">
      <selection activeCell="D13" sqref="D13"/>
    </sheetView>
  </sheetViews>
  <sheetFormatPr defaultRowHeight="13.2"/>
  <cols>
    <col min="1" max="1" width="43.44140625" customWidth="1"/>
    <col min="2" max="2" width="27.6640625" customWidth="1"/>
    <col min="3" max="3" width="2.33203125" customWidth="1"/>
    <col min="4" max="4" width="26.44140625" customWidth="1"/>
    <col min="5" max="5" width="2.6640625" customWidth="1"/>
    <col min="6" max="6" width="24.109375" customWidth="1"/>
  </cols>
  <sheetData>
    <row r="1" spans="1:8" ht="89.25" customHeight="1">
      <c r="A1" s="23" t="s">
        <v>69</v>
      </c>
      <c r="B1" s="30" t="s">
        <v>4124</v>
      </c>
      <c r="C1" s="3"/>
      <c r="D1" s="30" t="s">
        <v>4125</v>
      </c>
      <c r="E1" s="3"/>
      <c r="F1" s="31"/>
      <c r="G1" s="3"/>
      <c r="H1" s="3"/>
    </row>
    <row r="2" spans="1:8" ht="17.25" customHeight="1">
      <c r="A2" s="3"/>
      <c r="B2" s="24" t="s">
        <v>70</v>
      </c>
      <c r="C2" s="25"/>
      <c r="D2" s="24" t="s">
        <v>71</v>
      </c>
      <c r="E2" s="25"/>
      <c r="F2" s="24" t="s">
        <v>72</v>
      </c>
      <c r="G2" s="3"/>
      <c r="H2" s="3"/>
    </row>
    <row r="3" spans="1:8" ht="15" customHeight="1">
      <c r="A3" s="3"/>
      <c r="B3" s="30" t="s">
        <v>4126</v>
      </c>
      <c r="C3" s="3"/>
      <c r="D3" s="91"/>
      <c r="E3" s="3"/>
      <c r="F3" s="31" t="s">
        <v>4127</v>
      </c>
      <c r="G3" s="3"/>
      <c r="H3" s="3"/>
    </row>
    <row r="4" spans="1:8" ht="15" customHeight="1">
      <c r="A4" s="3"/>
      <c r="B4" s="26" t="s">
        <v>73</v>
      </c>
      <c r="C4" s="3"/>
      <c r="D4" s="26" t="s">
        <v>74</v>
      </c>
      <c r="E4" s="3"/>
      <c r="F4" s="37" t="s">
        <v>77</v>
      </c>
      <c r="G4" s="3"/>
      <c r="H4" s="3"/>
    </row>
    <row r="5" spans="1:8" ht="15" customHeight="1">
      <c r="A5" s="3"/>
      <c r="B5" s="3"/>
      <c r="C5" s="3"/>
      <c r="D5" s="3"/>
      <c r="E5" s="3"/>
      <c r="F5" s="3"/>
      <c r="G5" s="3"/>
      <c r="H5" s="3"/>
    </row>
    <row r="6" spans="1:8">
      <c r="A6" s="310" t="s">
        <v>4117</v>
      </c>
      <c r="B6" s="30" t="s">
        <v>4125</v>
      </c>
    </row>
  </sheetData>
  <sheetProtection password="CF7A" sheet="1" objects="1" scenarios="1" formatColumns="0" formatRows="0" autoFilter="0"/>
  <phoneticPr fontId="0" type="noConversion"/>
  <pageMargins left="0.51181102362204722" right="0.51181102362204722" top="0.59055118110236227" bottom="0.39370078740157483" header="0" footer="0"/>
  <pageSetup paperSize="9" fitToHeight="0" orientation="landscape" useFirstPageNumber="1" horizontalDpi="300" verticalDpi="300" r:id="rId1"/>
  <headerFooter alignWithMargins="0"/>
</worksheet>
</file>

<file path=xl/worksheets/sheet32.xml><?xml version="1.0" encoding="utf-8"?>
<worksheet xmlns="http://schemas.openxmlformats.org/spreadsheetml/2006/main" xmlns:r="http://schemas.openxmlformats.org/officeDocument/2006/relationships">
  <sheetPr codeName="Лист19">
    <tabColor rgb="FFFFFF00"/>
    <pageSetUpPr fitToPage="1"/>
  </sheetPr>
  <dimension ref="A1:EY33"/>
  <sheetViews>
    <sheetView view="pageBreakPreview" zoomScale="85" zoomScaleSheetLayoutView="85" workbookViewId="0">
      <selection activeCell="AG12" sqref="AG12:DS12"/>
    </sheetView>
  </sheetViews>
  <sheetFormatPr defaultColWidth="0.88671875" defaultRowHeight="13.2"/>
  <cols>
    <col min="1" max="154" width="0.88671875" style="38"/>
    <col min="155" max="155" width="0.88671875" style="38" customWidth="1"/>
    <col min="156" max="16384" width="0.88671875" style="38"/>
  </cols>
  <sheetData>
    <row r="1" spans="1:155">
      <c r="EY1" s="39"/>
    </row>
    <row r="2" spans="1:155" ht="6" customHeight="1" thickBot="1"/>
    <row r="3" spans="1:155" ht="18.75" customHeight="1" thickBot="1">
      <c r="A3" s="40"/>
      <c r="B3" s="40"/>
      <c r="C3" s="40"/>
      <c r="D3" s="40"/>
      <c r="E3" s="40"/>
      <c r="F3" s="40"/>
      <c r="G3" s="40"/>
      <c r="H3" s="40"/>
      <c r="I3" s="40"/>
      <c r="J3" s="40"/>
      <c r="K3" s="40"/>
      <c r="L3" s="40"/>
      <c r="M3" s="40"/>
      <c r="N3" s="40"/>
      <c r="R3" s="370" t="s">
        <v>1</v>
      </c>
      <c r="S3" s="371"/>
      <c r="T3" s="371"/>
      <c r="U3" s="371"/>
      <c r="V3" s="371"/>
      <c r="W3" s="371"/>
      <c r="X3" s="371"/>
      <c r="Y3" s="371"/>
      <c r="Z3" s="371"/>
      <c r="AA3" s="371"/>
      <c r="AB3" s="371"/>
      <c r="AC3" s="371"/>
      <c r="AD3" s="371"/>
      <c r="AE3" s="371"/>
      <c r="AF3" s="371"/>
      <c r="AG3" s="371"/>
      <c r="AH3" s="371"/>
      <c r="AI3" s="371"/>
      <c r="AJ3" s="371"/>
      <c r="AK3" s="371"/>
      <c r="AL3" s="371"/>
      <c r="AM3" s="371"/>
      <c r="AN3" s="371"/>
      <c r="AO3" s="371"/>
      <c r="AP3" s="371"/>
      <c r="AQ3" s="371"/>
      <c r="AR3" s="371"/>
      <c r="AS3" s="371"/>
      <c r="AT3" s="371"/>
      <c r="AU3" s="371"/>
      <c r="AV3" s="371"/>
      <c r="AW3" s="371"/>
      <c r="AX3" s="371"/>
      <c r="AY3" s="371"/>
      <c r="AZ3" s="371"/>
      <c r="BA3" s="371"/>
      <c r="BB3" s="371"/>
      <c r="BC3" s="371"/>
      <c r="BD3" s="371"/>
      <c r="BE3" s="371"/>
      <c r="BF3" s="371"/>
      <c r="BG3" s="371"/>
      <c r="BH3" s="371"/>
      <c r="BI3" s="371"/>
      <c r="BJ3" s="371"/>
      <c r="BK3" s="371"/>
      <c r="BL3" s="371"/>
      <c r="BM3" s="371"/>
      <c r="BN3" s="371"/>
      <c r="BO3" s="371"/>
      <c r="BP3" s="371"/>
      <c r="BQ3" s="371"/>
      <c r="BR3" s="371"/>
      <c r="BS3" s="371"/>
      <c r="BT3" s="371"/>
      <c r="BU3" s="371"/>
      <c r="BV3" s="371"/>
      <c r="BW3" s="371"/>
      <c r="BX3" s="371"/>
      <c r="BY3" s="371"/>
      <c r="BZ3" s="371"/>
      <c r="CA3" s="371"/>
      <c r="CB3" s="371"/>
      <c r="CC3" s="371"/>
      <c r="CD3" s="371"/>
      <c r="CE3" s="371"/>
      <c r="CF3" s="371"/>
      <c r="CG3" s="371"/>
      <c r="CH3" s="371"/>
      <c r="CI3" s="371"/>
      <c r="CJ3" s="371"/>
      <c r="CK3" s="371"/>
      <c r="CL3" s="371"/>
      <c r="CM3" s="371"/>
      <c r="CN3" s="371"/>
      <c r="CO3" s="371"/>
      <c r="CP3" s="371"/>
      <c r="CQ3" s="371"/>
      <c r="CR3" s="371"/>
      <c r="CS3" s="371"/>
      <c r="CT3" s="371"/>
      <c r="CU3" s="371"/>
      <c r="CV3" s="371"/>
      <c r="CW3" s="371"/>
      <c r="CX3" s="371"/>
      <c r="CY3" s="371"/>
      <c r="CZ3" s="371"/>
      <c r="DA3" s="371"/>
      <c r="DB3" s="371"/>
      <c r="DC3" s="371"/>
      <c r="DD3" s="371"/>
      <c r="DE3" s="371"/>
      <c r="DF3" s="371"/>
      <c r="DG3" s="371"/>
      <c r="DH3" s="371"/>
      <c r="DI3" s="371"/>
      <c r="DJ3" s="371"/>
      <c r="DK3" s="371"/>
      <c r="DL3" s="371"/>
      <c r="DM3" s="371"/>
      <c r="DN3" s="371"/>
      <c r="DO3" s="371"/>
      <c r="DP3" s="371"/>
      <c r="DQ3" s="371"/>
      <c r="DR3" s="371"/>
      <c r="DS3" s="371"/>
      <c r="DT3" s="371"/>
      <c r="DU3" s="371"/>
      <c r="DV3" s="371"/>
      <c r="DW3" s="371"/>
      <c r="DX3" s="371"/>
      <c r="DY3" s="371"/>
      <c r="DZ3" s="371"/>
      <c r="EA3" s="371"/>
      <c r="EB3" s="371"/>
      <c r="EC3" s="371"/>
      <c r="ED3" s="371"/>
      <c r="EE3" s="371"/>
      <c r="EF3" s="371"/>
      <c r="EG3" s="372"/>
    </row>
    <row r="4" spans="1:155" ht="6.75" customHeight="1" thickBot="1"/>
    <row r="5" spans="1:155" ht="15" customHeight="1" thickBot="1">
      <c r="R5" s="373" t="s">
        <v>2</v>
      </c>
      <c r="S5" s="374"/>
      <c r="T5" s="374"/>
      <c r="U5" s="374"/>
      <c r="V5" s="374"/>
      <c r="W5" s="374"/>
      <c r="X5" s="374"/>
      <c r="Y5" s="374"/>
      <c r="Z5" s="374"/>
      <c r="AA5" s="374"/>
      <c r="AB5" s="374"/>
      <c r="AC5" s="374"/>
      <c r="AD5" s="374"/>
      <c r="AE5" s="374"/>
      <c r="AF5" s="374"/>
      <c r="AG5" s="374"/>
      <c r="AH5" s="374"/>
      <c r="AI5" s="374"/>
      <c r="AJ5" s="374"/>
      <c r="AK5" s="374"/>
      <c r="AL5" s="374"/>
      <c r="AM5" s="374"/>
      <c r="AN5" s="374"/>
      <c r="AO5" s="374"/>
      <c r="AP5" s="374"/>
      <c r="AQ5" s="374"/>
      <c r="AR5" s="374"/>
      <c r="AS5" s="374"/>
      <c r="AT5" s="374"/>
      <c r="AU5" s="374"/>
      <c r="AV5" s="374"/>
      <c r="AW5" s="374"/>
      <c r="AX5" s="374"/>
      <c r="AY5" s="374"/>
      <c r="AZ5" s="374"/>
      <c r="BA5" s="374"/>
      <c r="BB5" s="374"/>
      <c r="BC5" s="374"/>
      <c r="BD5" s="374"/>
      <c r="BE5" s="374"/>
      <c r="BF5" s="374"/>
      <c r="BG5" s="374"/>
      <c r="BH5" s="374"/>
      <c r="BI5" s="374"/>
      <c r="BJ5" s="374"/>
      <c r="BK5" s="374"/>
      <c r="BL5" s="374"/>
      <c r="BM5" s="374"/>
      <c r="BN5" s="374"/>
      <c r="BO5" s="374"/>
      <c r="BP5" s="374"/>
      <c r="BQ5" s="374"/>
      <c r="BR5" s="374"/>
      <c r="BS5" s="374"/>
      <c r="BT5" s="374"/>
      <c r="BU5" s="374"/>
      <c r="BV5" s="374"/>
      <c r="BW5" s="374"/>
      <c r="BX5" s="374"/>
      <c r="BY5" s="374"/>
      <c r="BZ5" s="374"/>
      <c r="CA5" s="374"/>
      <c r="CB5" s="374"/>
      <c r="CC5" s="374"/>
      <c r="CD5" s="374"/>
      <c r="CE5" s="374"/>
      <c r="CF5" s="374"/>
      <c r="CG5" s="374"/>
      <c r="CH5" s="374"/>
      <c r="CI5" s="374"/>
      <c r="CJ5" s="374"/>
      <c r="CK5" s="374"/>
      <c r="CL5" s="374"/>
      <c r="CM5" s="374"/>
      <c r="CN5" s="374"/>
      <c r="CO5" s="374"/>
      <c r="CP5" s="374"/>
      <c r="CQ5" s="374"/>
      <c r="CR5" s="374"/>
      <c r="CS5" s="374"/>
      <c r="CT5" s="374"/>
      <c r="CU5" s="374"/>
      <c r="CV5" s="374"/>
      <c r="CW5" s="374"/>
      <c r="CX5" s="374"/>
      <c r="CY5" s="374"/>
      <c r="CZ5" s="374"/>
      <c r="DA5" s="374"/>
      <c r="DB5" s="374"/>
      <c r="DC5" s="374"/>
      <c r="DD5" s="374"/>
      <c r="DE5" s="374"/>
      <c r="DF5" s="374"/>
      <c r="DG5" s="374"/>
      <c r="DH5" s="374"/>
      <c r="DI5" s="374"/>
      <c r="DJ5" s="374"/>
      <c r="DK5" s="374"/>
      <c r="DL5" s="374"/>
      <c r="DM5" s="374"/>
      <c r="DN5" s="374"/>
      <c r="DO5" s="374"/>
      <c r="DP5" s="374"/>
      <c r="DQ5" s="374"/>
      <c r="DR5" s="374"/>
      <c r="DS5" s="374"/>
      <c r="DT5" s="374"/>
      <c r="DU5" s="374"/>
      <c r="DV5" s="374"/>
      <c r="DW5" s="374"/>
      <c r="DX5" s="374"/>
      <c r="DY5" s="374"/>
      <c r="DZ5" s="374"/>
      <c r="EA5" s="374"/>
      <c r="EB5" s="374"/>
      <c r="EC5" s="374"/>
      <c r="ED5" s="374"/>
      <c r="EE5" s="374"/>
      <c r="EF5" s="374"/>
      <c r="EG5" s="375"/>
    </row>
    <row r="6" spans="1:155" ht="13.5" customHeight="1" thickBot="1"/>
    <row r="7" spans="1:155" ht="54" customHeight="1" thickBot="1">
      <c r="A7" s="40"/>
      <c r="B7" s="40"/>
      <c r="C7" s="40"/>
      <c r="D7" s="40"/>
      <c r="E7" s="40"/>
      <c r="F7" s="40"/>
      <c r="G7" s="40"/>
      <c r="H7" s="40"/>
      <c r="I7" s="40"/>
      <c r="J7" s="40"/>
      <c r="K7" s="40"/>
      <c r="L7" s="40"/>
      <c r="M7" s="42"/>
      <c r="N7" s="376" t="s">
        <v>78</v>
      </c>
      <c r="O7" s="376"/>
      <c r="P7" s="376"/>
      <c r="Q7" s="376"/>
      <c r="R7" s="376"/>
      <c r="S7" s="376"/>
      <c r="T7" s="376"/>
      <c r="U7" s="376"/>
      <c r="V7" s="376"/>
      <c r="W7" s="376"/>
      <c r="X7" s="376"/>
      <c r="Y7" s="376"/>
      <c r="Z7" s="376"/>
      <c r="AA7" s="376"/>
      <c r="AB7" s="376"/>
      <c r="AC7" s="376"/>
      <c r="AD7" s="376"/>
      <c r="AE7" s="376"/>
      <c r="AF7" s="376"/>
      <c r="AG7" s="376"/>
      <c r="AH7" s="376"/>
      <c r="AI7" s="376"/>
      <c r="AJ7" s="376"/>
      <c r="AK7" s="376"/>
      <c r="AL7" s="376"/>
      <c r="AM7" s="376"/>
      <c r="AN7" s="376"/>
      <c r="AO7" s="376"/>
      <c r="AP7" s="376"/>
      <c r="AQ7" s="376"/>
      <c r="AR7" s="376"/>
      <c r="AS7" s="376"/>
      <c r="AT7" s="376"/>
      <c r="AU7" s="376"/>
      <c r="AV7" s="376"/>
      <c r="AW7" s="376"/>
      <c r="AX7" s="376"/>
      <c r="AY7" s="376"/>
      <c r="AZ7" s="376"/>
      <c r="BA7" s="376"/>
      <c r="BB7" s="376"/>
      <c r="BC7" s="376"/>
      <c r="BD7" s="376"/>
      <c r="BE7" s="376"/>
      <c r="BF7" s="376"/>
      <c r="BG7" s="376"/>
      <c r="BH7" s="376"/>
      <c r="BI7" s="376"/>
      <c r="BJ7" s="376"/>
      <c r="BK7" s="376"/>
      <c r="BL7" s="376"/>
      <c r="BM7" s="376"/>
      <c r="BN7" s="376"/>
      <c r="BO7" s="376"/>
      <c r="BP7" s="376"/>
      <c r="BQ7" s="376"/>
      <c r="BR7" s="376"/>
      <c r="BS7" s="376"/>
      <c r="BT7" s="376"/>
      <c r="BU7" s="376"/>
      <c r="BV7" s="376"/>
      <c r="BW7" s="376"/>
      <c r="BX7" s="376"/>
      <c r="BY7" s="376"/>
      <c r="BZ7" s="376"/>
      <c r="CA7" s="376"/>
      <c r="CB7" s="376"/>
      <c r="CC7" s="376"/>
      <c r="CD7" s="376"/>
      <c r="CE7" s="376"/>
      <c r="CF7" s="376"/>
      <c r="CG7" s="376"/>
      <c r="CH7" s="376"/>
      <c r="CI7" s="376"/>
      <c r="CJ7" s="376"/>
      <c r="CK7" s="376"/>
      <c r="CL7" s="376"/>
      <c r="CM7" s="376"/>
      <c r="CN7" s="376"/>
      <c r="CO7" s="376"/>
      <c r="CP7" s="376"/>
      <c r="CQ7" s="376"/>
      <c r="CR7" s="376"/>
      <c r="CS7" s="376"/>
      <c r="CT7" s="376"/>
      <c r="CU7" s="376"/>
      <c r="CV7" s="376"/>
      <c r="CW7" s="376"/>
      <c r="CX7" s="376"/>
      <c r="CY7" s="376"/>
      <c r="CZ7" s="376"/>
      <c r="DA7" s="376"/>
      <c r="DB7" s="376"/>
      <c r="DC7" s="376"/>
      <c r="DD7" s="376"/>
      <c r="DE7" s="376"/>
      <c r="DF7" s="376"/>
      <c r="DG7" s="376"/>
      <c r="DH7" s="376"/>
      <c r="DI7" s="376"/>
      <c r="DJ7" s="376"/>
      <c r="DK7" s="376"/>
      <c r="DL7" s="376"/>
      <c r="DM7" s="376"/>
      <c r="DN7" s="376"/>
      <c r="DO7" s="376"/>
      <c r="DP7" s="376"/>
      <c r="DQ7" s="376"/>
      <c r="DR7" s="376"/>
      <c r="DS7" s="376"/>
      <c r="DT7" s="376"/>
      <c r="DU7" s="376"/>
      <c r="DV7" s="376"/>
      <c r="DW7" s="376"/>
      <c r="DX7" s="376"/>
      <c r="DY7" s="376"/>
      <c r="DZ7" s="376"/>
      <c r="EA7" s="376"/>
      <c r="EB7" s="376"/>
      <c r="EC7" s="376"/>
      <c r="ED7" s="376"/>
      <c r="EE7" s="376"/>
      <c r="EF7" s="376"/>
      <c r="EG7" s="376"/>
      <c r="EH7" s="376"/>
      <c r="EI7" s="376"/>
      <c r="EJ7" s="376"/>
      <c r="EK7" s="376"/>
      <c r="EL7" s="43"/>
    </row>
    <row r="8" spans="1:155" ht="13.5" customHeight="1" thickBot="1"/>
    <row r="9" spans="1:155" ht="15" customHeight="1" thickBot="1">
      <c r="R9" s="373" t="s">
        <v>79</v>
      </c>
      <c r="S9" s="374"/>
      <c r="T9" s="374"/>
      <c r="U9" s="374"/>
      <c r="V9" s="374"/>
      <c r="W9" s="374"/>
      <c r="X9" s="374"/>
      <c r="Y9" s="374"/>
      <c r="Z9" s="374"/>
      <c r="AA9" s="374"/>
      <c r="AB9" s="374"/>
      <c r="AC9" s="374"/>
      <c r="AD9" s="374"/>
      <c r="AE9" s="374"/>
      <c r="AF9" s="374"/>
      <c r="AG9" s="374"/>
      <c r="AH9" s="374"/>
      <c r="AI9" s="374"/>
      <c r="AJ9" s="374"/>
      <c r="AK9" s="374"/>
      <c r="AL9" s="374"/>
      <c r="AM9" s="374"/>
      <c r="AN9" s="374"/>
      <c r="AO9" s="374"/>
      <c r="AP9" s="374"/>
      <c r="AQ9" s="374"/>
      <c r="AR9" s="374"/>
      <c r="AS9" s="374"/>
      <c r="AT9" s="374"/>
      <c r="AU9" s="374"/>
      <c r="AV9" s="374"/>
      <c r="AW9" s="374"/>
      <c r="AX9" s="374"/>
      <c r="AY9" s="374"/>
      <c r="AZ9" s="374"/>
      <c r="BA9" s="374"/>
      <c r="BB9" s="374"/>
      <c r="BC9" s="374"/>
      <c r="BD9" s="374"/>
      <c r="BE9" s="374"/>
      <c r="BF9" s="374"/>
      <c r="BG9" s="374"/>
      <c r="BH9" s="374"/>
      <c r="BI9" s="374"/>
      <c r="BJ9" s="374"/>
      <c r="BK9" s="374"/>
      <c r="BL9" s="374"/>
      <c r="BM9" s="374"/>
      <c r="BN9" s="374"/>
      <c r="BO9" s="374"/>
      <c r="BP9" s="374"/>
      <c r="BQ9" s="374"/>
      <c r="BR9" s="374"/>
      <c r="BS9" s="374"/>
      <c r="BT9" s="374"/>
      <c r="BU9" s="374"/>
      <c r="BV9" s="374"/>
      <c r="BW9" s="374"/>
      <c r="BX9" s="374"/>
      <c r="BY9" s="374"/>
      <c r="BZ9" s="374"/>
      <c r="CA9" s="374"/>
      <c r="CB9" s="374"/>
      <c r="CC9" s="374"/>
      <c r="CD9" s="374"/>
      <c r="CE9" s="374"/>
      <c r="CF9" s="374"/>
      <c r="CG9" s="374"/>
      <c r="CH9" s="374"/>
      <c r="CI9" s="374"/>
      <c r="CJ9" s="374"/>
      <c r="CK9" s="374"/>
      <c r="CL9" s="374"/>
      <c r="CM9" s="374"/>
      <c r="CN9" s="374"/>
      <c r="CO9" s="374"/>
      <c r="CP9" s="374"/>
      <c r="CQ9" s="374"/>
      <c r="CR9" s="374"/>
      <c r="CS9" s="374"/>
      <c r="CT9" s="374"/>
      <c r="CU9" s="374"/>
      <c r="CV9" s="374"/>
      <c r="CW9" s="374"/>
      <c r="CX9" s="374"/>
      <c r="CY9" s="374"/>
      <c r="CZ9" s="374"/>
      <c r="DA9" s="374"/>
      <c r="DB9" s="374"/>
      <c r="DC9" s="374"/>
      <c r="DD9" s="374"/>
      <c r="DE9" s="374"/>
      <c r="DF9" s="374"/>
      <c r="DG9" s="374"/>
      <c r="DH9" s="374"/>
      <c r="DI9" s="374"/>
      <c r="DJ9" s="374"/>
      <c r="DK9" s="374"/>
      <c r="DL9" s="374"/>
      <c r="DM9" s="374"/>
      <c r="DN9" s="374"/>
      <c r="DO9" s="374"/>
      <c r="DP9" s="374"/>
      <c r="DQ9" s="374"/>
      <c r="DR9" s="374"/>
      <c r="DS9" s="374"/>
      <c r="DT9" s="374"/>
      <c r="DU9" s="374"/>
      <c r="DV9" s="374"/>
      <c r="DW9" s="374"/>
      <c r="DX9" s="374"/>
      <c r="DY9" s="374"/>
      <c r="DZ9" s="374"/>
      <c r="EA9" s="374"/>
      <c r="EB9" s="374"/>
      <c r="EC9" s="374"/>
      <c r="ED9" s="374"/>
      <c r="EE9" s="374"/>
      <c r="EF9" s="374"/>
      <c r="EG9" s="375"/>
    </row>
    <row r="10" spans="1:155" ht="13.5" customHeight="1" thickBot="1"/>
    <row r="11" spans="1:155" ht="41.25" customHeight="1">
      <c r="Q11" s="44"/>
      <c r="R11" s="44"/>
      <c r="S11" s="44"/>
      <c r="T11" s="44"/>
      <c r="U11" s="44"/>
      <c r="V11" s="44"/>
      <c r="W11" s="44"/>
      <c r="X11" s="44"/>
      <c r="Y11" s="44"/>
      <c r="Z11" s="44"/>
      <c r="AA11" s="45"/>
      <c r="AB11" s="377" t="s">
        <v>80</v>
      </c>
      <c r="AC11" s="378"/>
      <c r="AD11" s="378"/>
      <c r="AE11" s="378"/>
      <c r="AF11" s="378"/>
      <c r="AG11" s="378"/>
      <c r="AH11" s="378"/>
      <c r="AI11" s="378"/>
      <c r="AJ11" s="378"/>
      <c r="AK11" s="378"/>
      <c r="AL11" s="378"/>
      <c r="AM11" s="378"/>
      <c r="AN11" s="378"/>
      <c r="AO11" s="378"/>
      <c r="AP11" s="378"/>
      <c r="AQ11" s="378"/>
      <c r="AR11" s="378"/>
      <c r="AS11" s="378"/>
      <c r="AT11" s="378"/>
      <c r="AU11" s="378"/>
      <c r="AV11" s="378"/>
      <c r="AW11" s="378"/>
      <c r="AX11" s="378"/>
      <c r="AY11" s="378"/>
      <c r="AZ11" s="378"/>
      <c r="BA11" s="378"/>
      <c r="BB11" s="378"/>
      <c r="BC11" s="378"/>
      <c r="BD11" s="378"/>
      <c r="BE11" s="378"/>
      <c r="BF11" s="378"/>
      <c r="BG11" s="378"/>
      <c r="BH11" s="378"/>
      <c r="BI11" s="378"/>
      <c r="BJ11" s="378"/>
      <c r="BK11" s="378"/>
      <c r="BL11" s="378"/>
      <c r="BM11" s="378"/>
      <c r="BN11" s="378"/>
      <c r="BO11" s="378"/>
      <c r="BP11" s="378"/>
      <c r="BQ11" s="378"/>
      <c r="BR11" s="378"/>
      <c r="BS11" s="378"/>
      <c r="BT11" s="378"/>
      <c r="BU11" s="378"/>
      <c r="BV11" s="378"/>
      <c r="BW11" s="378"/>
      <c r="BX11" s="378"/>
      <c r="BY11" s="378"/>
      <c r="BZ11" s="378"/>
      <c r="CA11" s="378"/>
      <c r="CB11" s="378"/>
      <c r="CC11" s="378"/>
      <c r="CD11" s="378"/>
      <c r="CE11" s="378"/>
      <c r="CF11" s="378"/>
      <c r="CG11" s="378"/>
      <c r="CH11" s="378"/>
      <c r="CI11" s="378"/>
      <c r="CJ11" s="378"/>
      <c r="CK11" s="378"/>
      <c r="CL11" s="378"/>
      <c r="CM11" s="378"/>
      <c r="CN11" s="378"/>
      <c r="CO11" s="378"/>
      <c r="CP11" s="378"/>
      <c r="CQ11" s="378"/>
      <c r="CR11" s="378"/>
      <c r="CS11" s="378"/>
      <c r="CT11" s="378"/>
      <c r="CU11" s="378"/>
      <c r="CV11" s="378"/>
      <c r="CW11" s="378"/>
      <c r="CX11" s="378"/>
      <c r="CY11" s="378"/>
      <c r="CZ11" s="378"/>
      <c r="DA11" s="378"/>
      <c r="DB11" s="378"/>
      <c r="DC11" s="378"/>
      <c r="DD11" s="378"/>
      <c r="DE11" s="378"/>
      <c r="DF11" s="378"/>
      <c r="DG11" s="378"/>
      <c r="DH11" s="378"/>
      <c r="DI11" s="378"/>
      <c r="DJ11" s="378"/>
      <c r="DK11" s="378"/>
      <c r="DL11" s="378"/>
      <c r="DM11" s="378"/>
      <c r="DN11" s="378"/>
      <c r="DO11" s="378"/>
      <c r="DP11" s="378"/>
      <c r="DQ11" s="378"/>
      <c r="DR11" s="378"/>
      <c r="DS11" s="378"/>
      <c r="DT11" s="378"/>
      <c r="DU11" s="378"/>
      <c r="DV11" s="378"/>
      <c r="DW11" s="379"/>
    </row>
    <row r="12" spans="1:155">
      <c r="AB12" s="46"/>
      <c r="AC12" s="47"/>
      <c r="AD12" s="47"/>
      <c r="AE12" s="47"/>
      <c r="AF12" s="47"/>
      <c r="AG12" s="386" t="str">
        <f>Титул!B8</f>
        <v>за 2022 год</v>
      </c>
      <c r="AH12" s="386"/>
      <c r="AI12" s="386"/>
      <c r="AJ12" s="386"/>
      <c r="AK12" s="386"/>
      <c r="AL12" s="386"/>
      <c r="AM12" s="386"/>
      <c r="AN12" s="386"/>
      <c r="AO12" s="386"/>
      <c r="AP12" s="386"/>
      <c r="AQ12" s="386"/>
      <c r="AR12" s="386"/>
      <c r="AS12" s="386"/>
      <c r="AT12" s="386"/>
      <c r="AU12" s="386"/>
      <c r="AV12" s="386"/>
      <c r="AW12" s="386"/>
      <c r="AX12" s="386"/>
      <c r="AY12" s="386"/>
      <c r="AZ12" s="386"/>
      <c r="BA12" s="386"/>
      <c r="BB12" s="386"/>
      <c r="BC12" s="386"/>
      <c r="BD12" s="386"/>
      <c r="BE12" s="386"/>
      <c r="BF12" s="386"/>
      <c r="BG12" s="386"/>
      <c r="BH12" s="386"/>
      <c r="BI12" s="386"/>
      <c r="BJ12" s="386"/>
      <c r="BK12" s="386"/>
      <c r="BL12" s="386"/>
      <c r="BM12" s="386"/>
      <c r="BN12" s="386"/>
      <c r="BO12" s="386"/>
      <c r="BP12" s="386"/>
      <c r="BQ12" s="386"/>
      <c r="BR12" s="386"/>
      <c r="BS12" s="386"/>
      <c r="BT12" s="386"/>
      <c r="BU12" s="386"/>
      <c r="BV12" s="386"/>
      <c r="BW12" s="386"/>
      <c r="BX12" s="386"/>
      <c r="BY12" s="386"/>
      <c r="BZ12" s="386"/>
      <c r="CA12" s="386"/>
      <c r="CB12" s="386"/>
      <c r="CC12" s="386"/>
      <c r="CD12" s="386"/>
      <c r="CE12" s="386"/>
      <c r="CF12" s="386"/>
      <c r="CG12" s="386"/>
      <c r="CH12" s="386"/>
      <c r="CI12" s="386"/>
      <c r="CJ12" s="386"/>
      <c r="CK12" s="386"/>
      <c r="CL12" s="386"/>
      <c r="CM12" s="386"/>
      <c r="CN12" s="386"/>
      <c r="CO12" s="386"/>
      <c r="CP12" s="386"/>
      <c r="CQ12" s="386"/>
      <c r="CR12" s="386"/>
      <c r="CS12" s="386"/>
      <c r="CT12" s="386"/>
      <c r="CU12" s="386"/>
      <c r="CV12" s="386"/>
      <c r="CW12" s="386"/>
      <c r="CX12" s="386"/>
      <c r="CY12" s="386"/>
      <c r="CZ12" s="386"/>
      <c r="DA12" s="386"/>
      <c r="DB12" s="386"/>
      <c r="DC12" s="386"/>
      <c r="DD12" s="386"/>
      <c r="DE12" s="386"/>
      <c r="DF12" s="386"/>
      <c r="DG12" s="386"/>
      <c r="DH12" s="386"/>
      <c r="DI12" s="386"/>
      <c r="DJ12" s="386"/>
      <c r="DK12" s="386"/>
      <c r="DL12" s="386"/>
      <c r="DM12" s="386"/>
      <c r="DN12" s="386"/>
      <c r="DO12" s="386"/>
      <c r="DP12" s="386"/>
      <c r="DQ12" s="386"/>
      <c r="DR12" s="386"/>
      <c r="DS12" s="386"/>
      <c r="DT12" s="47"/>
      <c r="DU12" s="47"/>
      <c r="DV12" s="47"/>
      <c r="DW12" s="48"/>
    </row>
    <row r="13" spans="1:155" ht="3.75" customHeight="1" thickBot="1">
      <c r="M13" s="49"/>
      <c r="N13" s="49"/>
      <c r="O13" s="49"/>
      <c r="P13" s="49"/>
      <c r="Q13" s="49"/>
      <c r="R13" s="49"/>
      <c r="S13" s="49"/>
      <c r="T13" s="49"/>
      <c r="U13" s="49"/>
      <c r="V13" s="49"/>
      <c r="W13" s="49"/>
      <c r="X13" s="49"/>
      <c r="Y13" s="49"/>
      <c r="AB13" s="50"/>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2"/>
      <c r="BD13" s="52"/>
      <c r="BE13" s="52"/>
      <c r="BF13" s="52"/>
      <c r="BG13" s="52"/>
      <c r="BH13" s="52"/>
      <c r="BI13" s="52"/>
      <c r="BJ13" s="52"/>
      <c r="BK13" s="52"/>
      <c r="BL13" s="52"/>
      <c r="BM13" s="52"/>
      <c r="BN13" s="52"/>
      <c r="BO13" s="52"/>
      <c r="BP13" s="52"/>
      <c r="BQ13" s="52"/>
      <c r="BR13" s="52"/>
      <c r="BS13" s="52"/>
      <c r="BT13" s="52"/>
      <c r="BU13" s="52"/>
      <c r="BV13" s="52"/>
      <c r="BW13" s="52"/>
      <c r="BX13" s="52"/>
      <c r="BY13" s="52"/>
      <c r="BZ13" s="52"/>
      <c r="CA13" s="52"/>
      <c r="CB13" s="52"/>
      <c r="CC13" s="52"/>
      <c r="CD13" s="52"/>
      <c r="CE13" s="52"/>
      <c r="CF13" s="52"/>
      <c r="CG13" s="52"/>
      <c r="CH13" s="52"/>
      <c r="CI13" s="52"/>
      <c r="CJ13" s="52"/>
      <c r="CK13" s="52"/>
      <c r="CL13" s="52"/>
      <c r="CM13" s="52"/>
      <c r="CN13" s="52"/>
      <c r="CO13" s="52"/>
      <c r="CP13" s="52"/>
      <c r="CQ13" s="52"/>
      <c r="CR13" s="52"/>
      <c r="CS13" s="52"/>
      <c r="CT13" s="52"/>
      <c r="CU13" s="52"/>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3"/>
      <c r="DY13" s="49"/>
      <c r="DZ13" s="49"/>
      <c r="EA13" s="49"/>
      <c r="EB13" s="49"/>
      <c r="EC13" s="49"/>
      <c r="ED13" s="49"/>
      <c r="EE13" s="49"/>
      <c r="EF13" s="49"/>
      <c r="EG13" s="49"/>
      <c r="EH13" s="49"/>
      <c r="EI13" s="49"/>
      <c r="EJ13" s="49"/>
      <c r="EK13" s="49"/>
      <c r="EL13" s="49"/>
    </row>
    <row r="14" spans="1:155" ht="27" customHeight="1" thickBot="1"/>
    <row r="15" spans="1:155" ht="16.5" customHeight="1" thickBot="1">
      <c r="A15" s="380" t="s">
        <v>81</v>
      </c>
      <c r="B15" s="381"/>
      <c r="C15" s="381"/>
      <c r="D15" s="381"/>
      <c r="E15" s="381"/>
      <c r="F15" s="381"/>
      <c r="G15" s="381"/>
      <c r="H15" s="381"/>
      <c r="I15" s="381"/>
      <c r="J15" s="381"/>
      <c r="K15" s="381"/>
      <c r="L15" s="381"/>
      <c r="M15" s="381"/>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1"/>
      <c r="AN15" s="381"/>
      <c r="AO15" s="381"/>
      <c r="AP15" s="381"/>
      <c r="AQ15" s="381"/>
      <c r="AR15" s="381"/>
      <c r="AS15" s="381"/>
      <c r="AT15" s="381"/>
      <c r="AU15" s="381"/>
      <c r="AV15" s="381"/>
      <c r="AW15" s="381"/>
      <c r="AX15" s="381"/>
      <c r="AY15" s="381"/>
      <c r="AZ15" s="381"/>
      <c r="BA15" s="381"/>
      <c r="BB15" s="381"/>
      <c r="BC15" s="381"/>
      <c r="BD15" s="381"/>
      <c r="BE15" s="381"/>
      <c r="BF15" s="381"/>
      <c r="BG15" s="381"/>
      <c r="BH15" s="381"/>
      <c r="BI15" s="381"/>
      <c r="BJ15" s="381"/>
      <c r="BK15" s="381"/>
      <c r="BL15" s="381"/>
      <c r="BM15" s="381"/>
      <c r="BN15" s="381"/>
      <c r="BO15" s="381"/>
      <c r="BP15" s="381"/>
      <c r="BQ15" s="381"/>
      <c r="BR15" s="381"/>
      <c r="BS15" s="381"/>
      <c r="BT15" s="381"/>
      <c r="BU15" s="381"/>
      <c r="BV15" s="381"/>
      <c r="BW15" s="381"/>
      <c r="BX15" s="381"/>
      <c r="BY15" s="381"/>
      <c r="BZ15" s="381"/>
      <c r="CA15" s="381"/>
      <c r="CB15" s="381"/>
      <c r="CC15" s="381"/>
      <c r="CD15" s="381"/>
      <c r="CE15" s="381"/>
      <c r="CF15" s="382"/>
      <c r="CG15" s="380" t="s">
        <v>82</v>
      </c>
      <c r="CH15" s="381"/>
      <c r="CI15" s="381"/>
      <c r="CJ15" s="381"/>
      <c r="CK15" s="381"/>
      <c r="CL15" s="381"/>
      <c r="CM15" s="381"/>
      <c r="CN15" s="381"/>
      <c r="CO15" s="381"/>
      <c r="CP15" s="381"/>
      <c r="CQ15" s="381"/>
      <c r="CR15" s="381"/>
      <c r="CS15" s="381"/>
      <c r="CT15" s="381"/>
      <c r="CU15" s="381"/>
      <c r="CV15" s="381"/>
      <c r="CW15" s="381"/>
      <c r="CX15" s="381"/>
      <c r="CY15" s="381"/>
      <c r="CZ15" s="381"/>
      <c r="DA15" s="381"/>
      <c r="DB15" s="381"/>
      <c r="DC15" s="381"/>
      <c r="DD15" s="381"/>
      <c r="DE15" s="381"/>
      <c r="DF15" s="381"/>
      <c r="DG15" s="381"/>
      <c r="DH15" s="381"/>
      <c r="DI15" s="381"/>
      <c r="DJ15" s="381"/>
      <c r="DK15" s="381"/>
      <c r="DL15" s="381"/>
      <c r="DM15" s="382"/>
      <c r="DQ15" s="54"/>
      <c r="DR15" s="55"/>
      <c r="DS15" s="54"/>
      <c r="DT15" s="55"/>
      <c r="DV15" s="383" t="s">
        <v>0</v>
      </c>
      <c r="DW15" s="384"/>
      <c r="DX15" s="384"/>
      <c r="DY15" s="384"/>
      <c r="DZ15" s="384"/>
      <c r="EA15" s="384"/>
      <c r="EB15" s="384"/>
      <c r="EC15" s="384"/>
      <c r="ED15" s="384"/>
      <c r="EE15" s="384"/>
      <c r="EF15" s="384"/>
      <c r="EG15" s="384"/>
      <c r="EH15" s="384"/>
      <c r="EI15" s="384"/>
      <c r="EJ15" s="384"/>
      <c r="EK15" s="384"/>
      <c r="EL15" s="384"/>
      <c r="EM15" s="384"/>
      <c r="EN15" s="384"/>
      <c r="EO15" s="384"/>
      <c r="EP15" s="384"/>
      <c r="EQ15" s="384"/>
      <c r="ER15" s="384"/>
      <c r="ES15" s="385"/>
      <c r="EU15" s="54"/>
      <c r="EV15" s="55"/>
    </row>
    <row r="16" spans="1:155" ht="14.25" customHeight="1">
      <c r="A16" s="56"/>
      <c r="B16" s="57" t="s">
        <v>83</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8"/>
      <c r="CG16" s="387" t="s">
        <v>1162</v>
      </c>
      <c r="CH16" s="388"/>
      <c r="CI16" s="388"/>
      <c r="CJ16" s="388"/>
      <c r="CK16" s="388"/>
      <c r="CL16" s="388"/>
      <c r="CM16" s="388"/>
      <c r="CN16" s="388"/>
      <c r="CO16" s="388"/>
      <c r="CP16" s="388"/>
      <c r="CQ16" s="388"/>
      <c r="CR16" s="388"/>
      <c r="CS16" s="388"/>
      <c r="CT16" s="388"/>
      <c r="CU16" s="388"/>
      <c r="CV16" s="388"/>
      <c r="CW16" s="388"/>
      <c r="CX16" s="388"/>
      <c r="CY16" s="388"/>
      <c r="CZ16" s="388"/>
      <c r="DA16" s="388"/>
      <c r="DB16" s="388"/>
      <c r="DC16" s="388"/>
      <c r="DD16" s="388"/>
      <c r="DE16" s="388"/>
      <c r="DF16" s="388"/>
      <c r="DG16" s="388"/>
      <c r="DH16" s="388"/>
      <c r="DI16" s="388"/>
      <c r="DJ16" s="388"/>
      <c r="DK16" s="388"/>
      <c r="DL16" s="388"/>
      <c r="DM16" s="389"/>
      <c r="DP16" s="396" t="s">
        <v>1163</v>
      </c>
      <c r="DQ16" s="396"/>
      <c r="DR16" s="396"/>
      <c r="DS16" s="396"/>
      <c r="DT16" s="396"/>
      <c r="DU16" s="396"/>
      <c r="DV16" s="396"/>
      <c r="DW16" s="396"/>
      <c r="DX16" s="396"/>
      <c r="DY16" s="396"/>
      <c r="DZ16" s="396"/>
      <c r="EA16" s="396"/>
      <c r="EB16" s="396"/>
      <c r="EC16" s="396"/>
      <c r="ED16" s="396"/>
      <c r="EE16" s="396"/>
      <c r="EF16" s="396"/>
      <c r="EG16" s="396"/>
      <c r="EH16" s="396"/>
      <c r="EI16" s="396"/>
      <c r="EJ16" s="396"/>
      <c r="EK16" s="396"/>
      <c r="EL16" s="396"/>
      <c r="EM16" s="396"/>
      <c r="EN16" s="396"/>
      <c r="EO16" s="396"/>
      <c r="EP16" s="396"/>
      <c r="EQ16" s="396"/>
      <c r="ER16" s="396"/>
      <c r="ES16" s="396"/>
      <c r="ET16" s="396"/>
      <c r="EU16" s="396"/>
      <c r="EV16" s="396"/>
      <c r="EW16" s="396"/>
      <c r="EX16" s="396"/>
      <c r="EY16" s="396"/>
    </row>
    <row r="17" spans="1:155" ht="11.25" customHeight="1">
      <c r="A17" s="59"/>
      <c r="B17" s="60" t="s">
        <v>84</v>
      </c>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1"/>
      <c r="CG17" s="390"/>
      <c r="CH17" s="391"/>
      <c r="CI17" s="391"/>
      <c r="CJ17" s="391"/>
      <c r="CK17" s="391"/>
      <c r="CL17" s="391"/>
      <c r="CM17" s="391"/>
      <c r="CN17" s="391"/>
      <c r="CO17" s="391"/>
      <c r="CP17" s="391"/>
      <c r="CQ17" s="391"/>
      <c r="CR17" s="391"/>
      <c r="CS17" s="391"/>
      <c r="CT17" s="391"/>
      <c r="CU17" s="391"/>
      <c r="CV17" s="391"/>
      <c r="CW17" s="391"/>
      <c r="CX17" s="391"/>
      <c r="CY17" s="391"/>
      <c r="CZ17" s="391"/>
      <c r="DA17" s="391"/>
      <c r="DB17" s="391"/>
      <c r="DC17" s="391"/>
      <c r="DD17" s="391"/>
      <c r="DE17" s="391"/>
      <c r="DF17" s="391"/>
      <c r="DG17" s="391"/>
      <c r="DH17" s="391"/>
      <c r="DI17" s="391"/>
      <c r="DJ17" s="391"/>
      <c r="DK17" s="391"/>
      <c r="DL17" s="391"/>
      <c r="DM17" s="392"/>
      <c r="DP17" s="396"/>
      <c r="DQ17" s="396"/>
      <c r="DR17" s="396"/>
      <c r="DS17" s="396"/>
      <c r="DT17" s="396"/>
      <c r="DU17" s="396"/>
      <c r="DV17" s="396"/>
      <c r="DW17" s="396"/>
      <c r="DX17" s="396"/>
      <c r="DY17" s="396"/>
      <c r="DZ17" s="396"/>
      <c r="EA17" s="396"/>
      <c r="EB17" s="396"/>
      <c r="EC17" s="396"/>
      <c r="ED17" s="396"/>
      <c r="EE17" s="396"/>
      <c r="EF17" s="396"/>
      <c r="EG17" s="396"/>
      <c r="EH17" s="396"/>
      <c r="EI17" s="396"/>
      <c r="EJ17" s="396"/>
      <c r="EK17" s="396"/>
      <c r="EL17" s="396"/>
      <c r="EM17" s="396"/>
      <c r="EN17" s="396"/>
      <c r="EO17" s="396"/>
      <c r="EP17" s="396"/>
      <c r="EQ17" s="396"/>
      <c r="ER17" s="396"/>
      <c r="ES17" s="396"/>
      <c r="ET17" s="396"/>
      <c r="EU17" s="396"/>
      <c r="EV17" s="396"/>
      <c r="EW17" s="396"/>
      <c r="EX17" s="396"/>
      <c r="EY17" s="396"/>
    </row>
    <row r="18" spans="1:155" ht="14.25" customHeight="1">
      <c r="A18" s="59"/>
      <c r="B18" s="397" t="s">
        <v>85</v>
      </c>
      <c r="C18" s="397"/>
      <c r="D18" s="397"/>
      <c r="E18" s="397"/>
      <c r="F18" s="63" t="s">
        <v>86</v>
      </c>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4"/>
      <c r="CG18" s="390"/>
      <c r="CH18" s="391"/>
      <c r="CI18" s="391"/>
      <c r="CJ18" s="391"/>
      <c r="CK18" s="391"/>
      <c r="CL18" s="391"/>
      <c r="CM18" s="391"/>
      <c r="CN18" s="391"/>
      <c r="CO18" s="391"/>
      <c r="CP18" s="391"/>
      <c r="CQ18" s="391"/>
      <c r="CR18" s="391"/>
      <c r="CS18" s="391"/>
      <c r="CT18" s="391"/>
      <c r="CU18" s="391"/>
      <c r="CV18" s="391"/>
      <c r="CW18" s="391"/>
      <c r="CX18" s="391"/>
      <c r="CY18" s="391"/>
      <c r="CZ18" s="391"/>
      <c r="DA18" s="391"/>
      <c r="DB18" s="391"/>
      <c r="DC18" s="391"/>
      <c r="DD18" s="391"/>
      <c r="DE18" s="391"/>
      <c r="DF18" s="391"/>
      <c r="DG18" s="391"/>
      <c r="DH18" s="391"/>
      <c r="DI18" s="391"/>
      <c r="DJ18" s="391"/>
      <c r="DK18" s="391"/>
      <c r="DL18" s="391"/>
      <c r="DM18" s="392"/>
      <c r="DP18" s="396"/>
      <c r="DQ18" s="396"/>
      <c r="DR18" s="396"/>
      <c r="DS18" s="396"/>
      <c r="DT18" s="396"/>
      <c r="DU18" s="396"/>
      <c r="DV18" s="396"/>
      <c r="DW18" s="396"/>
      <c r="DX18" s="396"/>
      <c r="DY18" s="396"/>
      <c r="DZ18" s="396"/>
      <c r="EA18" s="396"/>
      <c r="EB18" s="396"/>
      <c r="EC18" s="396"/>
      <c r="ED18" s="396"/>
      <c r="EE18" s="396"/>
      <c r="EF18" s="396"/>
      <c r="EG18" s="396"/>
      <c r="EH18" s="396"/>
      <c r="EI18" s="396"/>
      <c r="EJ18" s="396"/>
      <c r="EK18" s="396"/>
      <c r="EL18" s="396"/>
      <c r="EM18" s="396"/>
      <c r="EN18" s="396"/>
      <c r="EO18" s="396"/>
      <c r="EP18" s="396"/>
      <c r="EQ18" s="396"/>
      <c r="ER18" s="396"/>
      <c r="ES18" s="396"/>
      <c r="ET18" s="396"/>
      <c r="EU18" s="396"/>
      <c r="EV18" s="396"/>
      <c r="EW18" s="396"/>
      <c r="EX18" s="396"/>
      <c r="EY18" s="396"/>
    </row>
    <row r="19" spans="1:155">
      <c r="A19" s="59"/>
      <c r="B19" s="65"/>
      <c r="C19" s="65"/>
      <c r="D19" s="65"/>
      <c r="E19" s="65"/>
      <c r="F19" s="63" t="s">
        <v>87</v>
      </c>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c r="CC19" s="65"/>
      <c r="CD19" s="65"/>
      <c r="CE19" s="65"/>
      <c r="CF19" s="65"/>
      <c r="CG19" s="390"/>
      <c r="CH19" s="391"/>
      <c r="CI19" s="391"/>
      <c r="CJ19" s="391"/>
      <c r="CK19" s="391"/>
      <c r="CL19" s="391"/>
      <c r="CM19" s="391"/>
      <c r="CN19" s="391"/>
      <c r="CO19" s="391"/>
      <c r="CP19" s="391"/>
      <c r="CQ19" s="391"/>
      <c r="CR19" s="391"/>
      <c r="CS19" s="391"/>
      <c r="CT19" s="391"/>
      <c r="CU19" s="391"/>
      <c r="CV19" s="391"/>
      <c r="CW19" s="391"/>
      <c r="CX19" s="391"/>
      <c r="CY19" s="391"/>
      <c r="CZ19" s="391"/>
      <c r="DA19" s="391"/>
      <c r="DB19" s="391"/>
      <c r="DC19" s="391"/>
      <c r="DD19" s="391"/>
      <c r="DE19" s="391"/>
      <c r="DF19" s="391"/>
      <c r="DG19" s="391"/>
      <c r="DH19" s="391"/>
      <c r="DI19" s="391"/>
      <c r="DJ19" s="391"/>
      <c r="DK19" s="391"/>
      <c r="DL19" s="391"/>
      <c r="DM19" s="392"/>
      <c r="DP19" s="396"/>
      <c r="DQ19" s="396"/>
      <c r="DR19" s="396"/>
      <c r="DS19" s="396"/>
      <c r="DT19" s="396"/>
      <c r="DU19" s="396"/>
      <c r="DV19" s="396"/>
      <c r="DW19" s="396"/>
      <c r="DX19" s="396"/>
      <c r="DY19" s="396"/>
      <c r="DZ19" s="396"/>
      <c r="EA19" s="396"/>
      <c r="EB19" s="396"/>
      <c r="EC19" s="396"/>
      <c r="ED19" s="396"/>
      <c r="EE19" s="396"/>
      <c r="EF19" s="396"/>
      <c r="EG19" s="396"/>
      <c r="EH19" s="396"/>
      <c r="EI19" s="396"/>
      <c r="EJ19" s="396"/>
      <c r="EK19" s="396"/>
      <c r="EL19" s="396"/>
      <c r="EM19" s="396"/>
      <c r="EN19" s="396"/>
      <c r="EO19" s="396"/>
      <c r="EP19" s="396"/>
      <c r="EQ19" s="396"/>
      <c r="ER19" s="396"/>
      <c r="ES19" s="396"/>
      <c r="ET19" s="396"/>
      <c r="EU19" s="396"/>
      <c r="EV19" s="396"/>
      <c r="EW19" s="396"/>
      <c r="EX19" s="396"/>
      <c r="EY19" s="396"/>
    </row>
    <row r="20" spans="1:155" ht="12.75" customHeight="1">
      <c r="A20" s="59"/>
      <c r="B20" s="44"/>
      <c r="C20" s="44"/>
      <c r="D20" s="66"/>
      <c r="E20" s="66"/>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8"/>
      <c r="CG20" s="390"/>
      <c r="CH20" s="391"/>
      <c r="CI20" s="391"/>
      <c r="CJ20" s="391"/>
      <c r="CK20" s="391"/>
      <c r="CL20" s="391"/>
      <c r="CM20" s="391"/>
      <c r="CN20" s="391"/>
      <c r="CO20" s="391"/>
      <c r="CP20" s="391"/>
      <c r="CQ20" s="391"/>
      <c r="CR20" s="391"/>
      <c r="CS20" s="391"/>
      <c r="CT20" s="391"/>
      <c r="CU20" s="391"/>
      <c r="CV20" s="391"/>
      <c r="CW20" s="391"/>
      <c r="CX20" s="391"/>
      <c r="CY20" s="391"/>
      <c r="CZ20" s="391"/>
      <c r="DA20" s="391"/>
      <c r="DB20" s="391"/>
      <c r="DC20" s="391"/>
      <c r="DD20" s="391"/>
      <c r="DE20" s="391"/>
      <c r="DF20" s="391"/>
      <c r="DG20" s="391"/>
      <c r="DH20" s="391"/>
      <c r="DI20" s="391"/>
      <c r="DJ20" s="391"/>
      <c r="DK20" s="391"/>
      <c r="DL20" s="391"/>
      <c r="DM20" s="392"/>
      <c r="DQ20" s="41"/>
      <c r="DR20" s="41"/>
      <c r="DS20" s="41"/>
      <c r="DT20" s="41"/>
      <c r="DU20" s="41"/>
      <c r="DW20" s="398" t="s">
        <v>88</v>
      </c>
      <c r="DX20" s="398"/>
      <c r="DY20" s="398"/>
      <c r="DZ20" s="399"/>
      <c r="EA20" s="399"/>
      <c r="EB20" s="399"/>
      <c r="EC20" s="399"/>
      <c r="ED20" s="399"/>
      <c r="EE20" s="399"/>
      <c r="EF20" s="399"/>
      <c r="EG20" s="399"/>
      <c r="EH20" s="399"/>
      <c r="EI20" s="399"/>
      <c r="EJ20" s="399"/>
      <c r="EK20" s="400" t="s">
        <v>89</v>
      </c>
      <c r="EL20" s="400"/>
      <c r="EM20" s="400"/>
      <c r="EN20" s="400"/>
      <c r="EO20" s="399"/>
      <c r="EP20" s="399"/>
      <c r="EQ20" s="399"/>
      <c r="ER20" s="399"/>
      <c r="ET20" s="41"/>
      <c r="EU20" s="41"/>
    </row>
    <row r="21" spans="1:155" ht="12.75" customHeight="1">
      <c r="A21" s="59"/>
      <c r="B21" s="44"/>
      <c r="C21" s="44"/>
      <c r="D21" s="66"/>
      <c r="E21" s="66"/>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8"/>
      <c r="CG21" s="390"/>
      <c r="CH21" s="391"/>
      <c r="CI21" s="391"/>
      <c r="CJ21" s="391"/>
      <c r="CK21" s="391"/>
      <c r="CL21" s="391"/>
      <c r="CM21" s="391"/>
      <c r="CN21" s="391"/>
      <c r="CO21" s="391"/>
      <c r="CP21" s="391"/>
      <c r="CQ21" s="391"/>
      <c r="CR21" s="391"/>
      <c r="CS21" s="391"/>
      <c r="CT21" s="391"/>
      <c r="CU21" s="391"/>
      <c r="CV21" s="391"/>
      <c r="CW21" s="391"/>
      <c r="CX21" s="391"/>
      <c r="CY21" s="391"/>
      <c r="CZ21" s="391"/>
      <c r="DA21" s="391"/>
      <c r="DB21" s="391"/>
      <c r="DC21" s="391"/>
      <c r="DD21" s="391"/>
      <c r="DE21" s="391"/>
      <c r="DF21" s="391"/>
      <c r="DG21" s="391"/>
      <c r="DH21" s="391"/>
      <c r="DI21" s="391"/>
      <c r="DJ21" s="391"/>
      <c r="DK21" s="391"/>
      <c r="DL21" s="391"/>
      <c r="DM21" s="392"/>
      <c r="DQ21" s="41"/>
      <c r="DR21" s="41"/>
      <c r="DS21" s="41"/>
      <c r="DT21" s="41"/>
      <c r="DU21" s="41"/>
      <c r="DW21" s="398" t="s">
        <v>88</v>
      </c>
      <c r="DX21" s="398"/>
      <c r="DY21" s="398"/>
      <c r="DZ21" s="401"/>
      <c r="EA21" s="401"/>
      <c r="EB21" s="401"/>
      <c r="EC21" s="401"/>
      <c r="ED21" s="401"/>
      <c r="EE21" s="401"/>
      <c r="EF21" s="401"/>
      <c r="EG21" s="401"/>
      <c r="EH21" s="401"/>
      <c r="EI21" s="401"/>
      <c r="EJ21" s="401"/>
      <c r="EK21" s="400" t="s">
        <v>89</v>
      </c>
      <c r="EL21" s="400"/>
      <c r="EM21" s="400"/>
      <c r="EN21" s="400"/>
      <c r="EO21" s="401"/>
      <c r="EP21" s="401"/>
      <c r="EQ21" s="401"/>
      <c r="ER21" s="401"/>
      <c r="ET21" s="41"/>
      <c r="EU21" s="41"/>
    </row>
    <row r="22" spans="1:155" ht="12" customHeight="1" thickBot="1">
      <c r="A22" s="59"/>
      <c r="B22" s="44"/>
      <c r="C22" s="44"/>
      <c r="D22" s="66"/>
      <c r="E22" s="66"/>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8"/>
      <c r="CG22" s="390"/>
      <c r="CH22" s="391"/>
      <c r="CI22" s="391"/>
      <c r="CJ22" s="391"/>
      <c r="CK22" s="391"/>
      <c r="CL22" s="391"/>
      <c r="CM22" s="391"/>
      <c r="CN22" s="391"/>
      <c r="CO22" s="391"/>
      <c r="CP22" s="391"/>
      <c r="CQ22" s="391"/>
      <c r="CR22" s="391"/>
      <c r="CS22" s="391"/>
      <c r="CT22" s="391"/>
      <c r="CU22" s="391"/>
      <c r="CV22" s="391"/>
      <c r="CW22" s="391"/>
      <c r="CX22" s="391"/>
      <c r="CY22" s="391"/>
      <c r="CZ22" s="391"/>
      <c r="DA22" s="391"/>
      <c r="DB22" s="391"/>
      <c r="DC22" s="391"/>
      <c r="DD22" s="391"/>
      <c r="DE22" s="391"/>
      <c r="DF22" s="391"/>
      <c r="DG22" s="391"/>
      <c r="DH22" s="391"/>
      <c r="DI22" s="391"/>
      <c r="DJ22" s="391"/>
      <c r="DK22" s="391"/>
      <c r="DL22" s="391"/>
      <c r="DM22" s="392"/>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row>
    <row r="23" spans="1:155" ht="14.25" customHeight="1">
      <c r="A23" s="69"/>
      <c r="B23" s="70"/>
      <c r="C23" s="70"/>
      <c r="D23" s="70"/>
      <c r="E23" s="70"/>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2"/>
      <c r="CG23" s="393"/>
      <c r="CH23" s="394"/>
      <c r="CI23" s="394"/>
      <c r="CJ23" s="394"/>
      <c r="CK23" s="394"/>
      <c r="CL23" s="394"/>
      <c r="CM23" s="394"/>
      <c r="CN23" s="394"/>
      <c r="CO23" s="394"/>
      <c r="CP23" s="394"/>
      <c r="CQ23" s="394"/>
      <c r="CR23" s="394"/>
      <c r="CS23" s="394"/>
      <c r="CT23" s="394"/>
      <c r="CU23" s="394"/>
      <c r="CV23" s="394"/>
      <c r="CW23" s="394"/>
      <c r="CX23" s="394"/>
      <c r="CY23" s="394"/>
      <c r="CZ23" s="394"/>
      <c r="DA23" s="394"/>
      <c r="DB23" s="394"/>
      <c r="DC23" s="394"/>
      <c r="DD23" s="394"/>
      <c r="DE23" s="394"/>
      <c r="DF23" s="394"/>
      <c r="DG23" s="394"/>
      <c r="DH23" s="394"/>
      <c r="DI23" s="394"/>
      <c r="DJ23" s="394"/>
      <c r="DK23" s="394"/>
      <c r="DL23" s="394"/>
      <c r="DM23" s="395"/>
      <c r="DT23" s="73"/>
      <c r="DV23" s="402" t="s">
        <v>90</v>
      </c>
      <c r="DW23" s="403"/>
      <c r="DX23" s="403"/>
      <c r="DY23" s="403"/>
      <c r="DZ23" s="403"/>
      <c r="EA23" s="403"/>
      <c r="EB23" s="403"/>
      <c r="EC23" s="403"/>
      <c r="ED23" s="403"/>
      <c r="EE23" s="403"/>
      <c r="EF23" s="403"/>
      <c r="EG23" s="403"/>
      <c r="EH23" s="403"/>
      <c r="EI23" s="403"/>
      <c r="EJ23" s="403"/>
      <c r="EK23" s="403"/>
      <c r="EL23" s="403"/>
      <c r="EM23" s="403"/>
      <c r="EN23" s="403"/>
      <c r="EO23" s="403"/>
      <c r="EP23" s="403"/>
      <c r="EQ23" s="403"/>
      <c r="ER23" s="403"/>
      <c r="ES23" s="404"/>
      <c r="EU23" s="73"/>
    </row>
    <row r="24" spans="1:155" ht="3" customHeight="1" thickBot="1">
      <c r="A24" s="44"/>
      <c r="B24" s="44"/>
      <c r="C24" s="44"/>
      <c r="D24" s="44"/>
      <c r="E24" s="44"/>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74"/>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T24" s="73"/>
      <c r="DV24" s="405"/>
      <c r="DW24" s="406"/>
      <c r="DX24" s="406"/>
      <c r="DY24" s="406"/>
      <c r="DZ24" s="406"/>
      <c r="EA24" s="406"/>
      <c r="EB24" s="406"/>
      <c r="EC24" s="406"/>
      <c r="ED24" s="406"/>
      <c r="EE24" s="406"/>
      <c r="EF24" s="406"/>
      <c r="EG24" s="406"/>
      <c r="EH24" s="406"/>
      <c r="EI24" s="406"/>
      <c r="EJ24" s="406"/>
      <c r="EK24" s="406"/>
      <c r="EL24" s="406"/>
      <c r="EM24" s="406"/>
      <c r="EN24" s="406"/>
      <c r="EO24" s="406"/>
      <c r="EP24" s="406"/>
      <c r="EQ24" s="406"/>
      <c r="ER24" s="406"/>
      <c r="ES24" s="407"/>
      <c r="EU24" s="73"/>
    </row>
    <row r="25" spans="1:155" s="55" customFormat="1" ht="21.75" customHeight="1">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6"/>
      <c r="CG25" s="77"/>
      <c r="CH25" s="77"/>
      <c r="CI25" s="77"/>
      <c r="CJ25" s="77"/>
      <c r="CK25" s="77"/>
      <c r="CL25" s="77"/>
      <c r="CM25" s="77"/>
      <c r="CN25" s="77"/>
      <c r="CO25" s="77"/>
      <c r="CP25" s="77"/>
      <c r="CQ25" s="77"/>
      <c r="CR25" s="77"/>
      <c r="CS25" s="77"/>
      <c r="CT25" s="77"/>
      <c r="CU25" s="77"/>
      <c r="CV25" s="77"/>
      <c r="CW25" s="77"/>
      <c r="CX25" s="77"/>
      <c r="CY25" s="77"/>
      <c r="CZ25" s="77"/>
      <c r="DA25" s="77"/>
      <c r="DB25" s="77"/>
      <c r="DC25" s="77"/>
      <c r="DD25" s="77"/>
      <c r="DE25" s="77"/>
      <c r="DF25" s="77"/>
      <c r="DG25" s="77"/>
      <c r="DH25" s="77"/>
      <c r="DI25" s="77"/>
      <c r="DJ25" s="77"/>
      <c r="DK25" s="77"/>
      <c r="DL25" s="77"/>
      <c r="DM25" s="77"/>
      <c r="DN25" s="77"/>
      <c r="DO25" s="77"/>
      <c r="DS25" s="78"/>
      <c r="DT25" s="78"/>
      <c r="DU25" s="78"/>
      <c r="DV25" s="78"/>
      <c r="DW25" s="78"/>
      <c r="DX25" s="78"/>
      <c r="DY25" s="78"/>
      <c r="DZ25" s="78"/>
      <c r="EA25" s="78"/>
      <c r="EB25" s="78"/>
      <c r="EC25" s="78"/>
      <c r="ED25" s="78"/>
      <c r="EE25" s="78"/>
      <c r="EF25" s="78"/>
      <c r="EG25" s="78"/>
      <c r="EH25" s="78"/>
      <c r="EI25" s="78"/>
      <c r="EJ25" s="78"/>
      <c r="EK25" s="78"/>
      <c r="EL25" s="78"/>
      <c r="EM25" s="78"/>
      <c r="EN25" s="78"/>
      <c r="EO25" s="78"/>
      <c r="EP25" s="78"/>
      <c r="EQ25" s="78"/>
      <c r="ER25" s="78"/>
      <c r="ES25" s="78"/>
      <c r="ET25" s="78"/>
      <c r="EU25" s="78"/>
    </row>
    <row r="26" spans="1:155" ht="39.75" customHeight="1">
      <c r="A26" s="79"/>
      <c r="B26" s="408" t="s">
        <v>91</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c r="AM26" s="408"/>
      <c r="AN26" s="408"/>
      <c r="AO26" s="408"/>
      <c r="AP26" s="408"/>
      <c r="AQ26" s="408"/>
      <c r="AR26" s="408"/>
      <c r="AS26" s="408"/>
      <c r="AT26" s="408"/>
      <c r="AU26" s="408"/>
      <c r="AV26" s="409" t="str">
        <f>Титул!C14</f>
        <v>МДОУ "ДЕТСКИЙ САД №11 "СКАЗКА"</v>
      </c>
      <c r="AW26" s="409"/>
      <c r="AX26" s="409"/>
      <c r="AY26" s="409"/>
      <c r="AZ26" s="409"/>
      <c r="BA26" s="409"/>
      <c r="BB26" s="409"/>
      <c r="BC26" s="409"/>
      <c r="BD26" s="409"/>
      <c r="BE26" s="409"/>
      <c r="BF26" s="409"/>
      <c r="BG26" s="409"/>
      <c r="BH26" s="409"/>
      <c r="BI26" s="409"/>
      <c r="BJ26" s="409"/>
      <c r="BK26" s="409"/>
      <c r="BL26" s="409"/>
      <c r="BM26" s="409"/>
      <c r="BN26" s="409"/>
      <c r="BO26" s="409"/>
      <c r="BP26" s="409"/>
      <c r="BQ26" s="409"/>
      <c r="BR26" s="409"/>
      <c r="BS26" s="409"/>
      <c r="BT26" s="409"/>
      <c r="BU26" s="409"/>
      <c r="BV26" s="409"/>
      <c r="BW26" s="409"/>
      <c r="BX26" s="409"/>
      <c r="BY26" s="409"/>
      <c r="BZ26" s="409"/>
      <c r="CA26" s="409"/>
      <c r="CB26" s="409"/>
      <c r="CC26" s="409"/>
      <c r="CD26" s="409"/>
      <c r="CE26" s="409"/>
      <c r="CF26" s="409"/>
      <c r="CG26" s="409"/>
      <c r="CH26" s="409"/>
      <c r="CI26" s="409"/>
      <c r="CJ26" s="409"/>
      <c r="CK26" s="409"/>
      <c r="CL26" s="409"/>
      <c r="CM26" s="409"/>
      <c r="CN26" s="409"/>
      <c r="CO26" s="409"/>
      <c r="CP26" s="409"/>
      <c r="CQ26" s="409"/>
      <c r="CR26" s="409"/>
      <c r="CS26" s="409"/>
      <c r="CT26" s="409"/>
      <c r="CU26" s="409"/>
      <c r="CV26" s="409"/>
      <c r="CW26" s="409"/>
      <c r="CX26" s="409"/>
      <c r="CY26" s="409"/>
      <c r="CZ26" s="409"/>
      <c r="DA26" s="409"/>
      <c r="DB26" s="409"/>
      <c r="DC26" s="409"/>
      <c r="DD26" s="409"/>
      <c r="DE26" s="409"/>
      <c r="DF26" s="409"/>
      <c r="DG26" s="409"/>
      <c r="DH26" s="409"/>
      <c r="DI26" s="409"/>
      <c r="DJ26" s="409"/>
      <c r="DK26" s="409"/>
      <c r="DL26" s="409"/>
      <c r="DM26" s="409"/>
      <c r="DN26" s="409"/>
      <c r="DO26" s="409"/>
      <c r="DP26" s="409"/>
      <c r="DQ26" s="409"/>
      <c r="DR26" s="409"/>
      <c r="DS26" s="409"/>
      <c r="DT26" s="409"/>
      <c r="DU26" s="409"/>
      <c r="DV26" s="409"/>
      <c r="DW26" s="409"/>
      <c r="DX26" s="409"/>
      <c r="DY26" s="409"/>
      <c r="DZ26" s="409"/>
      <c r="EA26" s="409"/>
      <c r="EB26" s="409"/>
      <c r="EC26" s="409"/>
      <c r="ED26" s="409"/>
      <c r="EE26" s="409"/>
      <c r="EF26" s="409"/>
      <c r="EG26" s="409"/>
      <c r="EH26" s="409"/>
      <c r="EI26" s="409"/>
      <c r="EJ26" s="409"/>
      <c r="EK26" s="409"/>
      <c r="EL26" s="409"/>
      <c r="EM26" s="409"/>
      <c r="EN26" s="409"/>
      <c r="EO26" s="409"/>
      <c r="EP26" s="409"/>
      <c r="EQ26" s="409"/>
      <c r="ER26" s="409"/>
      <c r="ES26" s="409"/>
      <c r="ET26" s="409"/>
      <c r="EU26" s="409"/>
      <c r="EV26" s="409"/>
      <c r="EW26" s="409"/>
      <c r="EX26" s="80"/>
      <c r="EY26" s="81"/>
    </row>
    <row r="27" spans="1:155" ht="3.75" customHeight="1">
      <c r="A27" s="69"/>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c r="DQ27" s="70"/>
      <c r="DR27" s="70"/>
      <c r="DS27" s="70"/>
      <c r="DT27" s="70"/>
      <c r="DU27" s="70"/>
      <c r="DV27" s="70"/>
      <c r="DW27" s="70"/>
      <c r="DX27" s="70"/>
      <c r="DY27" s="70"/>
      <c r="DZ27" s="70"/>
      <c r="EA27" s="70"/>
      <c r="EB27" s="70"/>
      <c r="EC27" s="70"/>
      <c r="ED27" s="70"/>
      <c r="EE27" s="70"/>
      <c r="EF27" s="70"/>
      <c r="EG27" s="70"/>
      <c r="EH27" s="70"/>
      <c r="EI27" s="70"/>
      <c r="EJ27" s="70"/>
      <c r="EK27" s="70"/>
      <c r="EL27" s="70"/>
      <c r="EM27" s="70"/>
      <c r="EN27" s="70"/>
      <c r="EO27" s="70"/>
      <c r="EP27" s="70"/>
      <c r="EQ27" s="70"/>
      <c r="ER27" s="70"/>
      <c r="ES27" s="70"/>
      <c r="ET27" s="70"/>
      <c r="EU27" s="70"/>
      <c r="EV27" s="70"/>
      <c r="EW27" s="70"/>
      <c r="EX27" s="70"/>
      <c r="EY27" s="82"/>
    </row>
    <row r="28" spans="1:155" ht="27" customHeight="1">
      <c r="A28" s="79"/>
      <c r="B28" s="408" t="s">
        <v>92</v>
      </c>
      <c r="C28" s="408"/>
      <c r="D28" s="408"/>
      <c r="E28" s="408"/>
      <c r="F28" s="408"/>
      <c r="G28" s="408"/>
      <c r="H28" s="408"/>
      <c r="I28" s="408"/>
      <c r="J28" s="408"/>
      <c r="K28" s="408"/>
      <c r="L28" s="408"/>
      <c r="M28" s="408"/>
      <c r="N28" s="408"/>
      <c r="O28" s="408"/>
      <c r="P28" s="408"/>
      <c r="Q28" s="408"/>
      <c r="R28" s="408"/>
      <c r="S28" s="410" t="str">
        <f>Титул!B15</f>
        <v>161200, ВОЛОГОДСКАЯ ОБЛАСТЬ, БЕЛОЗЕРСКИЙ РАЙОН, БЕЛОЗЕРСК Г, ГАЛАНИЧЕВА УЛ, 36А</v>
      </c>
      <c r="T28" s="410"/>
      <c r="U28" s="410"/>
      <c r="V28" s="410"/>
      <c r="W28" s="410"/>
      <c r="X28" s="410"/>
      <c r="Y28" s="410"/>
      <c r="Z28" s="410"/>
      <c r="AA28" s="410"/>
      <c r="AB28" s="410"/>
      <c r="AC28" s="410"/>
      <c r="AD28" s="410"/>
      <c r="AE28" s="410"/>
      <c r="AF28" s="410"/>
      <c r="AG28" s="410"/>
      <c r="AH28" s="410"/>
      <c r="AI28" s="410"/>
      <c r="AJ28" s="410"/>
      <c r="AK28" s="410"/>
      <c r="AL28" s="410"/>
      <c r="AM28" s="410"/>
      <c r="AN28" s="410"/>
      <c r="AO28" s="410"/>
      <c r="AP28" s="410"/>
      <c r="AQ28" s="410"/>
      <c r="AR28" s="410"/>
      <c r="AS28" s="410"/>
      <c r="AT28" s="410"/>
      <c r="AU28" s="410"/>
      <c r="AV28" s="410"/>
      <c r="AW28" s="410"/>
      <c r="AX28" s="410"/>
      <c r="AY28" s="410"/>
      <c r="AZ28" s="410"/>
      <c r="BA28" s="410"/>
      <c r="BB28" s="410"/>
      <c r="BC28" s="410"/>
      <c r="BD28" s="410"/>
      <c r="BE28" s="410"/>
      <c r="BF28" s="410"/>
      <c r="BG28" s="410"/>
      <c r="BH28" s="410"/>
      <c r="BI28" s="410"/>
      <c r="BJ28" s="410"/>
      <c r="BK28" s="410"/>
      <c r="BL28" s="410"/>
      <c r="BM28" s="410"/>
      <c r="BN28" s="410"/>
      <c r="BO28" s="410"/>
      <c r="BP28" s="410"/>
      <c r="BQ28" s="410"/>
      <c r="BR28" s="410"/>
      <c r="BS28" s="410"/>
      <c r="BT28" s="410"/>
      <c r="BU28" s="410"/>
      <c r="BV28" s="410"/>
      <c r="BW28" s="410"/>
      <c r="BX28" s="410"/>
      <c r="BY28" s="410"/>
      <c r="BZ28" s="410"/>
      <c r="CA28" s="410"/>
      <c r="CB28" s="410"/>
      <c r="CC28" s="410"/>
      <c r="CD28" s="410"/>
      <c r="CE28" s="410"/>
      <c r="CF28" s="410"/>
      <c r="CG28" s="410"/>
      <c r="CH28" s="410"/>
      <c r="CI28" s="410"/>
      <c r="CJ28" s="410"/>
      <c r="CK28" s="410"/>
      <c r="CL28" s="410"/>
      <c r="CM28" s="410"/>
      <c r="CN28" s="410"/>
      <c r="CO28" s="410"/>
      <c r="CP28" s="410"/>
      <c r="CQ28" s="410"/>
      <c r="CR28" s="410"/>
      <c r="CS28" s="410"/>
      <c r="CT28" s="410"/>
      <c r="CU28" s="410"/>
      <c r="CV28" s="410"/>
      <c r="CW28" s="410"/>
      <c r="CX28" s="410"/>
      <c r="CY28" s="410"/>
      <c r="CZ28" s="410"/>
      <c r="DA28" s="410"/>
      <c r="DB28" s="410"/>
      <c r="DC28" s="410"/>
      <c r="DD28" s="410"/>
      <c r="DE28" s="410"/>
      <c r="DF28" s="410"/>
      <c r="DG28" s="410"/>
      <c r="DH28" s="410"/>
      <c r="DI28" s="410"/>
      <c r="DJ28" s="410"/>
      <c r="DK28" s="410"/>
      <c r="DL28" s="410"/>
      <c r="DM28" s="410"/>
      <c r="DN28" s="410"/>
      <c r="DO28" s="410"/>
      <c r="DP28" s="410"/>
      <c r="DQ28" s="410"/>
      <c r="DR28" s="410"/>
      <c r="DS28" s="410"/>
      <c r="DT28" s="410"/>
      <c r="DU28" s="410"/>
      <c r="DV28" s="410"/>
      <c r="DW28" s="410"/>
      <c r="DX28" s="410"/>
      <c r="DY28" s="410"/>
      <c r="DZ28" s="410"/>
      <c r="EA28" s="410"/>
      <c r="EB28" s="410"/>
      <c r="EC28" s="410"/>
      <c r="ED28" s="410"/>
      <c r="EE28" s="410"/>
      <c r="EF28" s="410"/>
      <c r="EG28" s="410"/>
      <c r="EH28" s="410"/>
      <c r="EI28" s="410"/>
      <c r="EJ28" s="410"/>
      <c r="EK28" s="410"/>
      <c r="EL28" s="410"/>
      <c r="EM28" s="410"/>
      <c r="EN28" s="410"/>
      <c r="EO28" s="410"/>
      <c r="EP28" s="410"/>
      <c r="EQ28" s="410"/>
      <c r="ER28" s="410"/>
      <c r="ES28" s="410"/>
      <c r="ET28" s="410"/>
      <c r="EU28" s="410"/>
      <c r="EV28" s="410"/>
      <c r="EW28" s="410"/>
      <c r="EX28" s="80"/>
      <c r="EY28" s="81"/>
    </row>
    <row r="29" spans="1:155" ht="3.75" customHeight="1" thickBot="1">
      <c r="A29" s="69"/>
      <c r="B29" s="70"/>
      <c r="C29" s="70"/>
      <c r="D29" s="70"/>
      <c r="E29" s="70"/>
      <c r="F29" s="70"/>
      <c r="G29" s="70"/>
      <c r="H29" s="70"/>
      <c r="I29" s="70"/>
      <c r="J29" s="70"/>
      <c r="K29" s="70"/>
      <c r="L29" s="70"/>
      <c r="M29" s="70"/>
      <c r="N29" s="44"/>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c r="BB29" s="44"/>
      <c r="BC29" s="44"/>
      <c r="BD29" s="44"/>
      <c r="BE29" s="44"/>
      <c r="BF29" s="44"/>
      <c r="BG29" s="44"/>
      <c r="BH29" s="44"/>
      <c r="BI29" s="44"/>
      <c r="BJ29" s="44"/>
      <c r="BK29" s="44"/>
      <c r="BL29" s="44"/>
      <c r="BM29" s="44"/>
      <c r="BN29" s="44"/>
      <c r="BO29" s="44"/>
      <c r="BP29" s="44"/>
      <c r="BQ29" s="44"/>
      <c r="BR29" s="44"/>
      <c r="BS29" s="44"/>
      <c r="BT29" s="44"/>
      <c r="BU29" s="44"/>
      <c r="BV29" s="44"/>
      <c r="BW29" s="44"/>
      <c r="BX29" s="44"/>
      <c r="BY29" s="44"/>
      <c r="BZ29" s="44"/>
      <c r="CA29" s="44"/>
      <c r="CB29" s="44"/>
      <c r="CC29" s="44"/>
      <c r="CD29" s="44"/>
      <c r="CE29" s="44"/>
      <c r="CF29" s="44"/>
      <c r="CG29" s="44"/>
      <c r="CH29" s="44"/>
      <c r="CI29" s="44"/>
      <c r="CJ29" s="44"/>
      <c r="CK29" s="44"/>
      <c r="CL29" s="44"/>
      <c r="CM29" s="44"/>
      <c r="CN29" s="44"/>
      <c r="CO29" s="44"/>
      <c r="CP29" s="44"/>
      <c r="CQ29" s="44"/>
      <c r="CR29" s="44"/>
      <c r="CS29" s="44"/>
      <c r="CT29" s="44"/>
      <c r="CU29" s="44"/>
      <c r="CV29" s="44"/>
      <c r="CW29" s="44"/>
      <c r="CX29" s="44"/>
      <c r="CY29" s="44"/>
      <c r="CZ29" s="44"/>
      <c r="DA29" s="44"/>
      <c r="DB29" s="44"/>
      <c r="DC29" s="44"/>
      <c r="DD29" s="44"/>
      <c r="DE29" s="44"/>
      <c r="DF29" s="44"/>
      <c r="DG29" s="44"/>
      <c r="DH29" s="44"/>
      <c r="DI29" s="44"/>
      <c r="DJ29" s="44"/>
      <c r="DK29" s="44"/>
      <c r="DL29" s="44"/>
      <c r="DM29" s="44"/>
      <c r="DN29" s="44"/>
      <c r="DO29" s="44"/>
      <c r="DP29" s="44"/>
      <c r="DQ29" s="44"/>
      <c r="DR29" s="44"/>
      <c r="DS29" s="44"/>
      <c r="DT29" s="44"/>
      <c r="DU29" s="44"/>
      <c r="DV29" s="44"/>
      <c r="DW29" s="44"/>
      <c r="DX29" s="44"/>
      <c r="DY29" s="44"/>
      <c r="DZ29" s="44"/>
      <c r="EA29" s="44"/>
      <c r="EB29" s="44"/>
      <c r="EC29" s="44"/>
      <c r="ED29" s="44"/>
      <c r="EE29" s="44"/>
      <c r="EF29" s="44"/>
      <c r="EG29" s="44"/>
      <c r="EH29" s="44"/>
      <c r="EI29" s="44"/>
      <c r="EJ29" s="44"/>
      <c r="EK29" s="44"/>
      <c r="EL29" s="44"/>
      <c r="EM29" s="44"/>
      <c r="EN29" s="44"/>
      <c r="EO29" s="44"/>
      <c r="EP29" s="44"/>
      <c r="EQ29" s="44"/>
      <c r="ER29" s="44"/>
      <c r="ES29" s="44"/>
      <c r="ET29" s="44"/>
      <c r="EU29" s="44"/>
      <c r="EV29" s="44"/>
      <c r="EW29" s="44"/>
      <c r="EX29" s="44"/>
      <c r="EY29" s="83"/>
    </row>
    <row r="30" spans="1:155" ht="13.5" customHeight="1" thickBot="1">
      <c r="A30" s="411" t="s">
        <v>93</v>
      </c>
      <c r="B30" s="412"/>
      <c r="C30" s="412"/>
      <c r="D30" s="412"/>
      <c r="E30" s="412"/>
      <c r="F30" s="412"/>
      <c r="G30" s="412"/>
      <c r="H30" s="412"/>
      <c r="I30" s="412"/>
      <c r="J30" s="412"/>
      <c r="K30" s="412"/>
      <c r="L30" s="412"/>
      <c r="M30" s="412"/>
      <c r="N30" s="416" t="s">
        <v>8</v>
      </c>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7"/>
      <c r="AL30" s="417"/>
      <c r="AM30" s="417"/>
      <c r="AN30" s="417"/>
      <c r="AO30" s="417"/>
      <c r="AP30" s="417"/>
      <c r="AQ30" s="417"/>
      <c r="AR30" s="417"/>
      <c r="AS30" s="417"/>
      <c r="AT30" s="417"/>
      <c r="AU30" s="417"/>
      <c r="AV30" s="417"/>
      <c r="AW30" s="417"/>
      <c r="AX30" s="417"/>
      <c r="AY30" s="417"/>
      <c r="AZ30" s="417"/>
      <c r="BA30" s="417"/>
      <c r="BB30" s="417"/>
      <c r="BC30" s="417"/>
      <c r="BD30" s="417"/>
      <c r="BE30" s="417"/>
      <c r="BF30" s="417"/>
      <c r="BG30" s="417"/>
      <c r="BH30" s="417"/>
      <c r="BI30" s="417"/>
      <c r="BJ30" s="417"/>
      <c r="BK30" s="417"/>
      <c r="BL30" s="417"/>
      <c r="BM30" s="417"/>
      <c r="BN30" s="417"/>
      <c r="BO30" s="417"/>
      <c r="BP30" s="417"/>
      <c r="BQ30" s="417"/>
      <c r="BR30" s="417"/>
      <c r="BS30" s="417"/>
      <c r="BT30" s="417"/>
      <c r="BU30" s="417"/>
      <c r="BV30" s="417"/>
      <c r="BW30" s="417"/>
      <c r="BX30" s="417"/>
      <c r="BY30" s="417"/>
      <c r="BZ30" s="417"/>
      <c r="CA30" s="417"/>
      <c r="CB30" s="417"/>
      <c r="CC30" s="417"/>
      <c r="CD30" s="417"/>
      <c r="CE30" s="417"/>
      <c r="CF30" s="417"/>
      <c r="CG30" s="417"/>
      <c r="CH30" s="417"/>
      <c r="CI30" s="417"/>
      <c r="CJ30" s="417"/>
      <c r="CK30" s="417"/>
      <c r="CL30" s="417"/>
      <c r="CM30" s="417"/>
      <c r="CN30" s="417"/>
      <c r="CO30" s="417"/>
      <c r="CP30" s="417"/>
      <c r="CQ30" s="417"/>
      <c r="CR30" s="417"/>
      <c r="CS30" s="417"/>
      <c r="CT30" s="417"/>
      <c r="CU30" s="417"/>
      <c r="CV30" s="417"/>
      <c r="CW30" s="417"/>
      <c r="CX30" s="417"/>
      <c r="CY30" s="417"/>
      <c r="CZ30" s="417"/>
      <c r="DA30" s="417"/>
      <c r="DB30" s="417"/>
      <c r="DC30" s="417"/>
      <c r="DD30" s="417"/>
      <c r="DE30" s="417"/>
      <c r="DF30" s="417"/>
      <c r="DG30" s="417"/>
      <c r="DH30" s="417"/>
      <c r="DI30" s="417"/>
      <c r="DJ30" s="417"/>
      <c r="DK30" s="417"/>
      <c r="DL30" s="417"/>
      <c r="DM30" s="417"/>
      <c r="DN30" s="417"/>
      <c r="DO30" s="417"/>
      <c r="DP30" s="417"/>
      <c r="DQ30" s="417"/>
      <c r="DR30" s="417"/>
      <c r="DS30" s="417"/>
      <c r="DT30" s="417"/>
      <c r="DU30" s="417"/>
      <c r="DV30" s="417"/>
      <c r="DW30" s="417"/>
      <c r="DX30" s="417"/>
      <c r="DY30" s="417"/>
      <c r="DZ30" s="417"/>
      <c r="EA30" s="417"/>
      <c r="EB30" s="417"/>
      <c r="EC30" s="417"/>
      <c r="ED30" s="417"/>
      <c r="EE30" s="417"/>
      <c r="EF30" s="417"/>
      <c r="EG30" s="417"/>
      <c r="EH30" s="417"/>
      <c r="EI30" s="417"/>
      <c r="EJ30" s="417"/>
      <c r="EK30" s="417"/>
      <c r="EL30" s="417"/>
      <c r="EM30" s="417"/>
      <c r="EN30" s="417"/>
      <c r="EO30" s="417"/>
      <c r="EP30" s="417"/>
      <c r="EQ30" s="417"/>
      <c r="ER30" s="417"/>
      <c r="ES30" s="417"/>
      <c r="ET30" s="417"/>
      <c r="EU30" s="417"/>
      <c r="EV30" s="417"/>
      <c r="EW30" s="417"/>
      <c r="EX30" s="417"/>
      <c r="EY30" s="418"/>
    </row>
    <row r="31" spans="1:155" ht="40.5" customHeight="1">
      <c r="A31" s="413"/>
      <c r="B31" s="414"/>
      <c r="C31" s="414"/>
      <c r="D31" s="414"/>
      <c r="E31" s="414"/>
      <c r="F31" s="414"/>
      <c r="G31" s="414"/>
      <c r="H31" s="414"/>
      <c r="I31" s="414"/>
      <c r="J31" s="414"/>
      <c r="K31" s="414"/>
      <c r="L31" s="414"/>
      <c r="M31" s="415"/>
      <c r="N31" s="393" t="s">
        <v>94</v>
      </c>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4"/>
      <c r="AL31" s="394"/>
      <c r="AM31" s="394"/>
      <c r="AN31" s="394"/>
      <c r="AO31" s="394"/>
      <c r="AP31" s="394"/>
      <c r="AQ31" s="394"/>
      <c r="AR31" s="394"/>
      <c r="AS31" s="394"/>
      <c r="AT31" s="394"/>
      <c r="AU31" s="394"/>
      <c r="AV31" s="394"/>
      <c r="AW31" s="394"/>
      <c r="AX31" s="394"/>
      <c r="AY31" s="394"/>
      <c r="AZ31" s="394"/>
      <c r="BA31" s="394"/>
      <c r="BB31" s="394"/>
      <c r="BC31" s="394"/>
      <c r="BD31" s="394"/>
      <c r="BE31" s="394"/>
      <c r="BF31" s="394"/>
      <c r="BG31" s="394"/>
      <c r="BH31" s="395"/>
      <c r="BI31" s="419"/>
      <c r="BJ31" s="420"/>
      <c r="BK31" s="420"/>
      <c r="BL31" s="420"/>
      <c r="BM31" s="420"/>
      <c r="BN31" s="420"/>
      <c r="BO31" s="420"/>
      <c r="BP31" s="420"/>
      <c r="BQ31" s="420"/>
      <c r="BR31" s="420"/>
      <c r="BS31" s="420"/>
      <c r="BT31" s="420"/>
      <c r="BU31" s="420"/>
      <c r="BV31" s="420"/>
      <c r="BW31" s="420"/>
      <c r="BX31" s="420"/>
      <c r="BY31" s="420"/>
      <c r="BZ31" s="420"/>
      <c r="CA31" s="420"/>
      <c r="CB31" s="420"/>
      <c r="CC31" s="420"/>
      <c r="CD31" s="420"/>
      <c r="CE31" s="420"/>
      <c r="CF31" s="420"/>
      <c r="CG31" s="420"/>
      <c r="CH31" s="420"/>
      <c r="CI31" s="420"/>
      <c r="CJ31" s="420"/>
      <c r="CK31" s="420"/>
      <c r="CL31" s="420"/>
      <c r="CM31" s="420"/>
      <c r="CN31" s="420"/>
      <c r="CO31" s="420"/>
      <c r="CP31" s="420"/>
      <c r="CQ31" s="420"/>
      <c r="CR31" s="420"/>
      <c r="CS31" s="420"/>
      <c r="CT31" s="420"/>
      <c r="CU31" s="420"/>
      <c r="CV31" s="420"/>
      <c r="CW31" s="420"/>
      <c r="CX31" s="420"/>
      <c r="CY31" s="420"/>
      <c r="CZ31" s="420"/>
      <c r="DA31" s="420"/>
      <c r="DB31" s="420"/>
      <c r="DC31" s="421"/>
      <c r="DD31" s="419"/>
      <c r="DE31" s="420"/>
      <c r="DF31" s="420"/>
      <c r="DG31" s="420"/>
      <c r="DH31" s="420"/>
      <c r="DI31" s="420"/>
      <c r="DJ31" s="420"/>
      <c r="DK31" s="420"/>
      <c r="DL31" s="420"/>
      <c r="DM31" s="420"/>
      <c r="DN31" s="420"/>
      <c r="DO31" s="420"/>
      <c r="DP31" s="420"/>
      <c r="DQ31" s="420"/>
      <c r="DR31" s="420"/>
      <c r="DS31" s="420"/>
      <c r="DT31" s="420"/>
      <c r="DU31" s="420"/>
      <c r="DV31" s="420"/>
      <c r="DW31" s="420"/>
      <c r="DX31" s="420"/>
      <c r="DY31" s="420"/>
      <c r="DZ31" s="420"/>
      <c r="EA31" s="420"/>
      <c r="EB31" s="420"/>
      <c r="EC31" s="420"/>
      <c r="ED31" s="420"/>
      <c r="EE31" s="420"/>
      <c r="EF31" s="420"/>
      <c r="EG31" s="420"/>
      <c r="EH31" s="420"/>
      <c r="EI31" s="420"/>
      <c r="EJ31" s="420"/>
      <c r="EK31" s="420"/>
      <c r="EL31" s="420"/>
      <c r="EM31" s="420"/>
      <c r="EN31" s="420"/>
      <c r="EO31" s="420"/>
      <c r="EP31" s="420"/>
      <c r="EQ31" s="420"/>
      <c r="ER31" s="420"/>
      <c r="ES31" s="420"/>
      <c r="ET31" s="420"/>
      <c r="EU31" s="420"/>
      <c r="EV31" s="420"/>
      <c r="EW31" s="420"/>
      <c r="EX31" s="420"/>
      <c r="EY31" s="421"/>
    </row>
    <row r="32" spans="1:155" ht="13.8" thickBot="1">
      <c r="A32" s="422">
        <v>1</v>
      </c>
      <c r="B32" s="423"/>
      <c r="C32" s="423"/>
      <c r="D32" s="423"/>
      <c r="E32" s="423"/>
      <c r="F32" s="423"/>
      <c r="G32" s="423"/>
      <c r="H32" s="423"/>
      <c r="I32" s="423"/>
      <c r="J32" s="423"/>
      <c r="K32" s="423"/>
      <c r="L32" s="423"/>
      <c r="M32" s="424"/>
      <c r="N32" s="425">
        <v>2</v>
      </c>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6"/>
      <c r="AM32" s="426"/>
      <c r="AN32" s="426"/>
      <c r="AO32" s="426"/>
      <c r="AP32" s="426"/>
      <c r="AQ32" s="426"/>
      <c r="AR32" s="426"/>
      <c r="AS32" s="426"/>
      <c r="AT32" s="426"/>
      <c r="AU32" s="426"/>
      <c r="AV32" s="426"/>
      <c r="AW32" s="426"/>
      <c r="AX32" s="426"/>
      <c r="AY32" s="426"/>
      <c r="AZ32" s="426"/>
      <c r="BA32" s="426"/>
      <c r="BB32" s="426"/>
      <c r="BC32" s="426"/>
      <c r="BD32" s="426"/>
      <c r="BE32" s="426"/>
      <c r="BF32" s="426"/>
      <c r="BG32" s="426"/>
      <c r="BH32" s="427"/>
      <c r="BI32" s="425">
        <v>3</v>
      </c>
      <c r="BJ32" s="426"/>
      <c r="BK32" s="426"/>
      <c r="BL32" s="426"/>
      <c r="BM32" s="426"/>
      <c r="BN32" s="426"/>
      <c r="BO32" s="426"/>
      <c r="BP32" s="426"/>
      <c r="BQ32" s="426"/>
      <c r="BR32" s="426"/>
      <c r="BS32" s="426"/>
      <c r="BT32" s="426"/>
      <c r="BU32" s="426"/>
      <c r="BV32" s="426"/>
      <c r="BW32" s="426"/>
      <c r="BX32" s="426"/>
      <c r="BY32" s="426"/>
      <c r="BZ32" s="426"/>
      <c r="CA32" s="426"/>
      <c r="CB32" s="426"/>
      <c r="CC32" s="426"/>
      <c r="CD32" s="426"/>
      <c r="CE32" s="426"/>
      <c r="CF32" s="426"/>
      <c r="CG32" s="426"/>
      <c r="CH32" s="426"/>
      <c r="CI32" s="426"/>
      <c r="CJ32" s="426"/>
      <c r="CK32" s="426"/>
      <c r="CL32" s="426"/>
      <c r="CM32" s="426"/>
      <c r="CN32" s="426"/>
      <c r="CO32" s="426"/>
      <c r="CP32" s="426"/>
      <c r="CQ32" s="426"/>
      <c r="CR32" s="426"/>
      <c r="CS32" s="426"/>
      <c r="CT32" s="426"/>
      <c r="CU32" s="426"/>
      <c r="CV32" s="426"/>
      <c r="CW32" s="426"/>
      <c r="CX32" s="426"/>
      <c r="CY32" s="426"/>
      <c r="CZ32" s="426"/>
      <c r="DA32" s="426"/>
      <c r="DB32" s="426"/>
      <c r="DC32" s="427"/>
      <c r="DD32" s="425">
        <v>4</v>
      </c>
      <c r="DE32" s="426"/>
      <c r="DF32" s="426"/>
      <c r="DG32" s="426"/>
      <c r="DH32" s="426"/>
      <c r="DI32" s="426"/>
      <c r="DJ32" s="426"/>
      <c r="DK32" s="426"/>
      <c r="DL32" s="426"/>
      <c r="DM32" s="426"/>
      <c r="DN32" s="426"/>
      <c r="DO32" s="426"/>
      <c r="DP32" s="426"/>
      <c r="DQ32" s="426"/>
      <c r="DR32" s="426"/>
      <c r="DS32" s="426"/>
      <c r="DT32" s="426"/>
      <c r="DU32" s="426"/>
      <c r="DV32" s="426"/>
      <c r="DW32" s="426"/>
      <c r="DX32" s="426"/>
      <c r="DY32" s="426"/>
      <c r="DZ32" s="426"/>
      <c r="EA32" s="426"/>
      <c r="EB32" s="426"/>
      <c r="EC32" s="426"/>
      <c r="ED32" s="426"/>
      <c r="EE32" s="426"/>
      <c r="EF32" s="426"/>
      <c r="EG32" s="426"/>
      <c r="EH32" s="426"/>
      <c r="EI32" s="426"/>
      <c r="EJ32" s="426"/>
      <c r="EK32" s="426"/>
      <c r="EL32" s="426"/>
      <c r="EM32" s="426"/>
      <c r="EN32" s="426"/>
      <c r="EO32" s="426"/>
      <c r="EP32" s="426"/>
      <c r="EQ32" s="426"/>
      <c r="ER32" s="426"/>
      <c r="ES32" s="426"/>
      <c r="ET32" s="426"/>
      <c r="EU32" s="426"/>
      <c r="EV32" s="426"/>
      <c r="EW32" s="426"/>
      <c r="EX32" s="426"/>
      <c r="EY32" s="427"/>
    </row>
    <row r="33" spans="1:155" ht="13.8" thickBot="1">
      <c r="A33" s="428" t="s">
        <v>15</v>
      </c>
      <c r="B33" s="429"/>
      <c r="C33" s="429"/>
      <c r="D33" s="429"/>
      <c r="E33" s="429"/>
      <c r="F33" s="429"/>
      <c r="G33" s="429"/>
      <c r="H33" s="429"/>
      <c r="I33" s="429"/>
      <c r="J33" s="429"/>
      <c r="K33" s="429"/>
      <c r="L33" s="429"/>
      <c r="M33" s="430"/>
      <c r="N33" s="431">
        <f>Титул!B19</f>
        <v>22784031</v>
      </c>
      <c r="O33" s="432"/>
      <c r="P33" s="432"/>
      <c r="Q33" s="432"/>
      <c r="R33" s="432"/>
      <c r="S33" s="432"/>
      <c r="T33" s="432"/>
      <c r="U33" s="432"/>
      <c r="V33" s="432"/>
      <c r="W33" s="432"/>
      <c r="X33" s="432"/>
      <c r="Y33" s="432"/>
      <c r="Z33" s="432"/>
      <c r="AA33" s="432"/>
      <c r="AB33" s="432"/>
      <c r="AC33" s="432"/>
      <c r="AD33" s="432"/>
      <c r="AE33" s="432"/>
      <c r="AF33" s="432"/>
      <c r="AG33" s="432"/>
      <c r="AH33" s="432"/>
      <c r="AI33" s="432"/>
      <c r="AJ33" s="432"/>
      <c r="AK33" s="432"/>
      <c r="AL33" s="432"/>
      <c r="AM33" s="432"/>
      <c r="AN33" s="432"/>
      <c r="AO33" s="432"/>
      <c r="AP33" s="432"/>
      <c r="AQ33" s="432"/>
      <c r="AR33" s="432"/>
      <c r="AS33" s="432"/>
      <c r="AT33" s="432"/>
      <c r="AU33" s="432"/>
      <c r="AV33" s="432"/>
      <c r="AW33" s="432"/>
      <c r="AX33" s="432"/>
      <c r="AY33" s="432"/>
      <c r="AZ33" s="432"/>
      <c r="BA33" s="432"/>
      <c r="BB33" s="432"/>
      <c r="BC33" s="432"/>
      <c r="BD33" s="432"/>
      <c r="BE33" s="432"/>
      <c r="BF33" s="432"/>
      <c r="BG33" s="432"/>
      <c r="BH33" s="433"/>
      <c r="BI33" s="431"/>
      <c r="BJ33" s="432"/>
      <c r="BK33" s="432"/>
      <c r="BL33" s="432"/>
      <c r="BM33" s="432"/>
      <c r="BN33" s="432"/>
      <c r="BO33" s="432"/>
      <c r="BP33" s="432"/>
      <c r="BQ33" s="432"/>
      <c r="BR33" s="432"/>
      <c r="BS33" s="432"/>
      <c r="BT33" s="432"/>
      <c r="BU33" s="432"/>
      <c r="BV33" s="432"/>
      <c r="BW33" s="432"/>
      <c r="BX33" s="432"/>
      <c r="BY33" s="432"/>
      <c r="BZ33" s="432"/>
      <c r="CA33" s="432"/>
      <c r="CB33" s="432"/>
      <c r="CC33" s="432"/>
      <c r="CD33" s="432"/>
      <c r="CE33" s="432"/>
      <c r="CF33" s="432"/>
      <c r="CG33" s="432"/>
      <c r="CH33" s="432"/>
      <c r="CI33" s="432"/>
      <c r="CJ33" s="432"/>
      <c r="CK33" s="432"/>
      <c r="CL33" s="432"/>
      <c r="CM33" s="432"/>
      <c r="CN33" s="432"/>
      <c r="CO33" s="432"/>
      <c r="CP33" s="432"/>
      <c r="CQ33" s="432"/>
      <c r="CR33" s="432"/>
      <c r="CS33" s="432"/>
      <c r="CT33" s="432"/>
      <c r="CU33" s="432"/>
      <c r="CV33" s="432"/>
      <c r="CW33" s="432"/>
      <c r="CX33" s="432"/>
      <c r="CY33" s="432"/>
      <c r="CZ33" s="432"/>
      <c r="DA33" s="432"/>
      <c r="DB33" s="432"/>
      <c r="DC33" s="433"/>
      <c r="DD33" s="431"/>
      <c r="DE33" s="432"/>
      <c r="DF33" s="432"/>
      <c r="DG33" s="432"/>
      <c r="DH33" s="432"/>
      <c r="DI33" s="432"/>
      <c r="DJ33" s="432"/>
      <c r="DK33" s="432"/>
      <c r="DL33" s="432"/>
      <c r="DM33" s="432"/>
      <c r="DN33" s="432"/>
      <c r="DO33" s="432"/>
      <c r="DP33" s="432"/>
      <c r="DQ33" s="432"/>
      <c r="DR33" s="432"/>
      <c r="DS33" s="432"/>
      <c r="DT33" s="432"/>
      <c r="DU33" s="432"/>
      <c r="DV33" s="432"/>
      <c r="DW33" s="432"/>
      <c r="DX33" s="432"/>
      <c r="DY33" s="432"/>
      <c r="DZ33" s="432"/>
      <c r="EA33" s="432"/>
      <c r="EB33" s="432"/>
      <c r="EC33" s="432"/>
      <c r="ED33" s="432"/>
      <c r="EE33" s="432"/>
      <c r="EF33" s="432"/>
      <c r="EG33" s="432"/>
      <c r="EH33" s="432"/>
      <c r="EI33" s="432"/>
      <c r="EJ33" s="432"/>
      <c r="EK33" s="432"/>
      <c r="EL33" s="432"/>
      <c r="EM33" s="432"/>
      <c r="EN33" s="432"/>
      <c r="EO33" s="432"/>
      <c r="EP33" s="432"/>
      <c r="EQ33" s="432"/>
      <c r="ER33" s="432"/>
      <c r="ES33" s="432"/>
      <c r="ET33" s="432"/>
      <c r="EU33" s="432"/>
      <c r="EV33" s="432"/>
      <c r="EW33" s="432"/>
      <c r="EX33" s="432"/>
      <c r="EY33" s="433"/>
    </row>
  </sheetData>
  <sheetProtection password="CF7A" sheet="1" objects="1" scenarios="1" formatColumns="0" formatRows="0" autoFilter="0"/>
  <mergeCells count="38">
    <mergeCell ref="A32:M32"/>
    <mergeCell ref="N32:BH32"/>
    <mergeCell ref="BI32:DC32"/>
    <mergeCell ref="DD32:EY32"/>
    <mergeCell ref="A33:M33"/>
    <mergeCell ref="N33:BH33"/>
    <mergeCell ref="BI33:DC33"/>
    <mergeCell ref="DD33:EY33"/>
    <mergeCell ref="B26:AU26"/>
    <mergeCell ref="AV26:EW26"/>
    <mergeCell ref="S28:EW28"/>
    <mergeCell ref="A30:M31"/>
    <mergeCell ref="N30:EY30"/>
    <mergeCell ref="N31:BH31"/>
    <mergeCell ref="BI31:DC31"/>
    <mergeCell ref="DD31:EY31"/>
    <mergeCell ref="B28:R28"/>
    <mergeCell ref="A15:CF15"/>
    <mergeCell ref="CG15:DM15"/>
    <mergeCell ref="DV15:ES15"/>
    <mergeCell ref="AG12:DS12"/>
    <mergeCell ref="CG16:DM23"/>
    <mergeCell ref="DP16:EY19"/>
    <mergeCell ref="B18:E18"/>
    <mergeCell ref="DW20:DY20"/>
    <mergeCell ref="DZ20:EJ20"/>
    <mergeCell ref="EK20:EN20"/>
    <mergeCell ref="EO20:ER20"/>
    <mergeCell ref="DW21:DY21"/>
    <mergeCell ref="DZ21:EJ21"/>
    <mergeCell ref="EK21:EN21"/>
    <mergeCell ref="EO21:ER21"/>
    <mergeCell ref="DV23:ES24"/>
    <mergeCell ref="R3:EG3"/>
    <mergeCell ref="R5:EG5"/>
    <mergeCell ref="N7:EK7"/>
    <mergeCell ref="R9:EG9"/>
    <mergeCell ref="AB11:DW11"/>
  </mergeCells>
  <phoneticPr fontId="0" type="noConversion"/>
  <conditionalFormatting sqref="AV26:EW26">
    <cfRule type="cellIs" dxfId="32" priority="1" stopIfTrue="1" operator="equal">
      <formula>0</formula>
    </cfRule>
  </conditionalFormatting>
  <pageMargins left="0.78740157480314965" right="0.70866141732283472" top="0.78740157480314965" bottom="0.39370078740157483" header="0.19685039370078741" footer="0.19685039370078741"/>
  <pageSetup paperSize="9" scale="96" orientation="landscape" r:id="rId1"/>
  <headerFooter alignWithMargins="0"/>
</worksheet>
</file>

<file path=xl/worksheets/sheet33.xml><?xml version="1.0" encoding="utf-8"?>
<worksheet xmlns="http://schemas.openxmlformats.org/spreadsheetml/2006/main" xmlns:r="http://schemas.openxmlformats.org/officeDocument/2006/relationships">
  <sheetPr codeName="Лист20">
    <tabColor rgb="FFFFFF00"/>
    <pageSetUpPr fitToPage="1"/>
  </sheetPr>
  <dimension ref="A1:EM28"/>
  <sheetViews>
    <sheetView view="pageBreakPreview" workbookViewId="0">
      <selection activeCell="CU5" sqref="CU5:EJ9"/>
    </sheetView>
  </sheetViews>
  <sheetFormatPr defaultColWidth="0.88671875" defaultRowHeight="13.2"/>
  <cols>
    <col min="1" max="16384" width="0.88671875" style="38"/>
  </cols>
  <sheetData>
    <row r="1" spans="1:140" ht="15.6">
      <c r="B1" s="456" t="str">
        <f>'Раздел 1'!B1</f>
        <v>Раздел 1. Сведения об организации (на конец отчетного года)</v>
      </c>
      <c r="C1" s="456"/>
      <c r="D1" s="456"/>
      <c r="E1" s="456"/>
      <c r="F1" s="456"/>
      <c r="G1" s="456"/>
      <c r="H1" s="456"/>
      <c r="I1" s="456"/>
      <c r="J1" s="456"/>
      <c r="K1" s="456"/>
      <c r="L1" s="456"/>
      <c r="M1" s="456"/>
      <c r="N1" s="456"/>
      <c r="O1" s="456"/>
      <c r="P1" s="456"/>
      <c r="Q1" s="456"/>
      <c r="R1" s="456"/>
      <c r="S1" s="456"/>
      <c r="T1" s="456"/>
      <c r="U1" s="456"/>
      <c r="V1" s="456"/>
      <c r="W1" s="456"/>
      <c r="X1" s="456"/>
      <c r="Y1" s="456"/>
      <c r="Z1" s="456"/>
      <c r="AA1" s="456"/>
      <c r="AB1" s="456"/>
      <c r="AC1" s="456"/>
      <c r="AD1" s="456"/>
      <c r="AE1" s="456"/>
      <c r="AF1" s="456"/>
      <c r="AG1" s="456"/>
      <c r="AH1" s="456"/>
      <c r="AI1" s="456"/>
      <c r="AJ1" s="456"/>
      <c r="AK1" s="456"/>
      <c r="AL1" s="456"/>
      <c r="AM1" s="456"/>
      <c r="AN1" s="456"/>
      <c r="AO1" s="456"/>
      <c r="AP1" s="456"/>
      <c r="AQ1" s="456"/>
      <c r="AR1" s="456"/>
      <c r="AS1" s="456"/>
      <c r="AT1" s="456"/>
      <c r="AU1" s="456"/>
      <c r="AV1" s="456"/>
      <c r="AW1" s="456"/>
      <c r="AX1" s="456"/>
      <c r="AY1" s="456"/>
      <c r="AZ1" s="456"/>
      <c r="BA1" s="456"/>
      <c r="BB1" s="456"/>
      <c r="BC1" s="456"/>
      <c r="BD1" s="456"/>
      <c r="BE1" s="456"/>
      <c r="BF1" s="456"/>
      <c r="BG1" s="456"/>
      <c r="BH1" s="456"/>
      <c r="BI1" s="456"/>
      <c r="BJ1" s="456"/>
      <c r="BK1" s="456"/>
      <c r="BL1" s="456"/>
      <c r="BM1" s="456"/>
      <c r="BN1" s="456"/>
      <c r="BO1" s="456"/>
      <c r="BP1" s="456"/>
      <c r="BQ1" s="456"/>
      <c r="BR1" s="456"/>
      <c r="BS1" s="456"/>
      <c r="BT1" s="456"/>
      <c r="BU1" s="456"/>
      <c r="BV1" s="456"/>
      <c r="BW1" s="456"/>
      <c r="BX1" s="456"/>
      <c r="BY1" s="456"/>
      <c r="BZ1" s="456"/>
      <c r="CA1" s="456"/>
      <c r="CB1" s="456"/>
      <c r="CC1" s="456"/>
      <c r="CD1" s="456"/>
      <c r="CE1" s="456"/>
      <c r="CF1" s="456"/>
      <c r="CG1" s="456"/>
      <c r="CH1" s="456"/>
      <c r="CI1" s="456"/>
      <c r="CJ1" s="456"/>
      <c r="CK1" s="456"/>
      <c r="CL1" s="456"/>
      <c r="CM1" s="456"/>
      <c r="CN1" s="456"/>
      <c r="CO1" s="456"/>
      <c r="CP1" s="456"/>
      <c r="CQ1" s="456"/>
      <c r="CR1" s="456"/>
      <c r="CS1" s="456"/>
      <c r="CT1" s="456"/>
      <c r="CU1" s="456"/>
      <c r="CV1" s="456"/>
      <c r="CW1" s="456"/>
      <c r="CX1" s="456"/>
      <c r="CY1" s="456"/>
      <c r="CZ1" s="456"/>
      <c r="DA1" s="456"/>
      <c r="DB1" s="456"/>
      <c r="DC1" s="456"/>
      <c r="DD1" s="456"/>
      <c r="DE1" s="456"/>
      <c r="DF1" s="456"/>
      <c r="DG1" s="456"/>
      <c r="DH1" s="456"/>
      <c r="DI1" s="456"/>
      <c r="DJ1" s="456"/>
      <c r="DK1" s="456"/>
      <c r="DL1" s="456"/>
      <c r="DM1" s="456"/>
      <c r="DN1" s="456"/>
      <c r="DO1" s="456"/>
      <c r="DP1" s="456"/>
      <c r="DQ1" s="456"/>
      <c r="DR1" s="456"/>
      <c r="DS1" s="456"/>
      <c r="DT1" s="456"/>
      <c r="DU1" s="456"/>
      <c r="DV1" s="456"/>
      <c r="DW1" s="456"/>
      <c r="DX1" s="456"/>
      <c r="DY1" s="456"/>
      <c r="DZ1" s="456"/>
      <c r="EA1" s="456"/>
      <c r="EB1" s="456"/>
      <c r="EC1" s="456"/>
      <c r="ED1" s="456"/>
      <c r="EE1" s="456"/>
      <c r="EF1" s="456"/>
      <c r="EG1" s="456"/>
      <c r="EH1" s="456"/>
      <c r="EI1" s="456"/>
      <c r="EJ1" s="84"/>
    </row>
    <row r="3" spans="1:140" ht="27" customHeight="1">
      <c r="A3" s="457" t="s">
        <v>95</v>
      </c>
      <c r="B3" s="457"/>
      <c r="C3" s="457"/>
      <c r="D3" s="457"/>
      <c r="E3" s="457"/>
      <c r="F3" s="457"/>
      <c r="G3" s="457"/>
      <c r="H3" s="457"/>
      <c r="I3" s="457"/>
      <c r="J3" s="457"/>
      <c r="K3" s="457"/>
      <c r="L3" s="457"/>
      <c r="M3" s="457"/>
      <c r="N3" s="457"/>
      <c r="O3" s="457"/>
      <c r="P3" s="457"/>
      <c r="Q3" s="457"/>
      <c r="R3" s="457"/>
      <c r="S3" s="457"/>
      <c r="T3" s="457"/>
      <c r="U3" s="457"/>
      <c r="V3" s="457"/>
      <c r="W3" s="457"/>
      <c r="X3" s="457"/>
      <c r="Y3" s="457"/>
      <c r="Z3" s="457"/>
      <c r="AA3" s="457"/>
      <c r="AB3" s="457"/>
      <c r="AC3" s="457"/>
      <c r="AD3" s="457"/>
      <c r="AE3" s="457"/>
      <c r="AF3" s="457"/>
      <c r="AG3" s="457"/>
      <c r="AH3" s="457"/>
      <c r="AI3" s="457"/>
      <c r="AJ3" s="457"/>
      <c r="AK3" s="457"/>
      <c r="AL3" s="457"/>
      <c r="AM3" s="457"/>
      <c r="AN3" s="457"/>
      <c r="AO3" s="457"/>
      <c r="AP3" s="457"/>
      <c r="AQ3" s="457"/>
      <c r="AR3" s="457"/>
      <c r="AS3" s="457"/>
      <c r="AT3" s="457"/>
      <c r="AU3" s="457"/>
      <c r="AV3" s="457"/>
      <c r="AW3" s="457"/>
      <c r="AX3" s="457"/>
      <c r="AY3" s="457"/>
      <c r="AZ3" s="457"/>
      <c r="BA3" s="457"/>
      <c r="BB3" s="457"/>
      <c r="BC3" s="457"/>
      <c r="BD3" s="457"/>
      <c r="BE3" s="457"/>
      <c r="BF3" s="457"/>
      <c r="BG3" s="457"/>
      <c r="BH3" s="457"/>
      <c r="BI3" s="457"/>
      <c r="BJ3" s="457"/>
      <c r="BK3" s="457"/>
      <c r="BL3" s="457"/>
      <c r="BM3" s="457"/>
      <c r="BN3" s="457"/>
      <c r="BO3" s="457"/>
      <c r="BP3" s="457"/>
      <c r="BQ3" s="457"/>
      <c r="BR3" s="457"/>
      <c r="BS3" s="457"/>
      <c r="BT3" s="457"/>
      <c r="BU3" s="457"/>
      <c r="BV3" s="457"/>
      <c r="BW3" s="457"/>
      <c r="BX3" s="457"/>
      <c r="BY3" s="457"/>
      <c r="BZ3" s="457"/>
      <c r="CA3" s="457"/>
      <c r="CB3" s="457"/>
      <c r="CC3" s="457"/>
      <c r="CD3" s="457"/>
      <c r="CE3" s="457"/>
      <c r="CF3" s="457"/>
      <c r="CG3" s="457"/>
      <c r="CH3" s="457"/>
      <c r="CI3" s="436" t="s">
        <v>96</v>
      </c>
      <c r="CJ3" s="457"/>
      <c r="CK3" s="457"/>
      <c r="CL3" s="457"/>
      <c r="CM3" s="457"/>
      <c r="CN3" s="457"/>
      <c r="CO3" s="457"/>
      <c r="CP3" s="457"/>
      <c r="CQ3" s="457"/>
      <c r="CR3" s="457"/>
      <c r="CS3" s="457"/>
      <c r="CT3" s="457"/>
      <c r="CU3" s="457" t="s">
        <v>1113</v>
      </c>
      <c r="CV3" s="457"/>
      <c r="CW3" s="457"/>
      <c r="CX3" s="457"/>
      <c r="CY3" s="457"/>
      <c r="CZ3" s="457"/>
      <c r="DA3" s="457"/>
      <c r="DB3" s="457"/>
      <c r="DC3" s="457"/>
      <c r="DD3" s="457"/>
      <c r="DE3" s="457"/>
      <c r="DF3" s="457"/>
      <c r="DG3" s="457"/>
      <c r="DH3" s="457"/>
      <c r="DI3" s="457"/>
      <c r="DJ3" s="457"/>
      <c r="DK3" s="457"/>
      <c r="DL3" s="457"/>
      <c r="DM3" s="457"/>
      <c r="DN3" s="457"/>
      <c r="DO3" s="457"/>
      <c r="DP3" s="457"/>
      <c r="DQ3" s="457"/>
      <c r="DR3" s="457"/>
      <c r="DS3" s="457"/>
      <c r="DT3" s="457"/>
      <c r="DU3" s="457"/>
      <c r="DV3" s="457"/>
      <c r="DW3" s="457"/>
      <c r="DX3" s="457"/>
      <c r="DY3" s="457"/>
      <c r="DZ3" s="457"/>
      <c r="EA3" s="457"/>
      <c r="EB3" s="457"/>
      <c r="EC3" s="457"/>
      <c r="ED3" s="457"/>
      <c r="EE3" s="457"/>
      <c r="EF3" s="457"/>
      <c r="EG3" s="457"/>
      <c r="EH3" s="457"/>
      <c r="EI3" s="457"/>
      <c r="EJ3" s="457"/>
    </row>
    <row r="4" spans="1:140">
      <c r="A4" s="458">
        <v>1</v>
      </c>
      <c r="B4" s="458"/>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458"/>
      <c r="AO4" s="458"/>
      <c r="AP4" s="458"/>
      <c r="AQ4" s="458"/>
      <c r="AR4" s="458"/>
      <c r="AS4" s="458"/>
      <c r="AT4" s="458"/>
      <c r="AU4" s="458"/>
      <c r="AV4" s="458"/>
      <c r="AW4" s="458"/>
      <c r="AX4" s="458"/>
      <c r="AY4" s="458"/>
      <c r="AZ4" s="458"/>
      <c r="BA4" s="458"/>
      <c r="BB4" s="458"/>
      <c r="BC4" s="458"/>
      <c r="BD4" s="458"/>
      <c r="BE4" s="458"/>
      <c r="BF4" s="458"/>
      <c r="BG4" s="458"/>
      <c r="BH4" s="458"/>
      <c r="BI4" s="458"/>
      <c r="BJ4" s="458"/>
      <c r="BK4" s="458"/>
      <c r="BL4" s="458"/>
      <c r="BM4" s="458"/>
      <c r="BN4" s="458"/>
      <c r="BO4" s="458"/>
      <c r="BP4" s="458"/>
      <c r="BQ4" s="458"/>
      <c r="BR4" s="458"/>
      <c r="BS4" s="458"/>
      <c r="BT4" s="458"/>
      <c r="BU4" s="458"/>
      <c r="BV4" s="458"/>
      <c r="BW4" s="458"/>
      <c r="BX4" s="458"/>
      <c r="BY4" s="458"/>
      <c r="BZ4" s="458"/>
      <c r="CA4" s="458"/>
      <c r="CB4" s="458"/>
      <c r="CC4" s="458"/>
      <c r="CD4" s="458"/>
      <c r="CE4" s="458"/>
      <c r="CF4" s="458"/>
      <c r="CG4" s="458"/>
      <c r="CH4" s="458"/>
      <c r="CI4" s="458">
        <v>2</v>
      </c>
      <c r="CJ4" s="458"/>
      <c r="CK4" s="458"/>
      <c r="CL4" s="458"/>
      <c r="CM4" s="458"/>
      <c r="CN4" s="458"/>
      <c r="CO4" s="458"/>
      <c r="CP4" s="458"/>
      <c r="CQ4" s="458"/>
      <c r="CR4" s="458"/>
      <c r="CS4" s="458"/>
      <c r="CT4" s="458"/>
      <c r="CU4" s="458">
        <v>3</v>
      </c>
      <c r="CV4" s="458"/>
      <c r="CW4" s="458"/>
      <c r="CX4" s="458"/>
      <c r="CY4" s="458"/>
      <c r="CZ4" s="458"/>
      <c r="DA4" s="458"/>
      <c r="DB4" s="458"/>
      <c r="DC4" s="458"/>
      <c r="DD4" s="458"/>
      <c r="DE4" s="458"/>
      <c r="DF4" s="458"/>
      <c r="DG4" s="458"/>
      <c r="DH4" s="458"/>
      <c r="DI4" s="458"/>
      <c r="DJ4" s="458"/>
      <c r="DK4" s="458"/>
      <c r="DL4" s="458"/>
      <c r="DM4" s="458"/>
      <c r="DN4" s="458"/>
      <c r="DO4" s="458"/>
      <c r="DP4" s="458"/>
      <c r="DQ4" s="458"/>
      <c r="DR4" s="458"/>
      <c r="DS4" s="458"/>
      <c r="DT4" s="458"/>
      <c r="DU4" s="458"/>
      <c r="DV4" s="458"/>
      <c r="DW4" s="458"/>
      <c r="DX4" s="458"/>
      <c r="DY4" s="458"/>
      <c r="DZ4" s="458"/>
      <c r="EA4" s="458"/>
      <c r="EB4" s="458"/>
      <c r="EC4" s="458"/>
      <c r="ED4" s="458"/>
      <c r="EE4" s="458"/>
      <c r="EF4" s="458"/>
      <c r="EG4" s="458"/>
      <c r="EH4" s="458"/>
      <c r="EI4" s="458"/>
      <c r="EJ4" s="458"/>
    </row>
    <row r="5" spans="1:140">
      <c r="A5" s="85"/>
      <c r="B5" s="453" t="s">
        <v>1065</v>
      </c>
      <c r="C5" s="454"/>
      <c r="D5" s="454"/>
      <c r="E5" s="454"/>
      <c r="F5" s="454"/>
      <c r="G5" s="454"/>
      <c r="H5" s="454"/>
      <c r="I5" s="454"/>
      <c r="J5" s="454"/>
      <c r="K5" s="454"/>
      <c r="L5" s="454"/>
      <c r="M5" s="454"/>
      <c r="N5" s="454"/>
      <c r="O5" s="454"/>
      <c r="P5" s="454"/>
      <c r="Q5" s="454"/>
      <c r="R5" s="454"/>
      <c r="S5" s="454"/>
      <c r="T5" s="454"/>
      <c r="U5" s="454"/>
      <c r="V5" s="454"/>
      <c r="W5" s="454"/>
      <c r="X5" s="454"/>
      <c r="Y5" s="454"/>
      <c r="Z5" s="454"/>
      <c r="AA5" s="454"/>
      <c r="AB5" s="454"/>
      <c r="AC5" s="454"/>
      <c r="AD5" s="454"/>
      <c r="AE5" s="454"/>
      <c r="AF5" s="454"/>
      <c r="AG5" s="454"/>
      <c r="AH5" s="454"/>
      <c r="AI5" s="454"/>
      <c r="AJ5" s="454"/>
      <c r="AK5" s="454"/>
      <c r="AL5" s="454"/>
      <c r="AM5" s="454"/>
      <c r="AN5" s="454"/>
      <c r="AO5" s="454"/>
      <c r="AP5" s="454"/>
      <c r="AQ5" s="454"/>
      <c r="AR5" s="454"/>
      <c r="AS5" s="454"/>
      <c r="AT5" s="454"/>
      <c r="AU5" s="454"/>
      <c r="AV5" s="454"/>
      <c r="AW5" s="454"/>
      <c r="AX5" s="454"/>
      <c r="AY5" s="454"/>
      <c r="AZ5" s="454"/>
      <c r="BA5" s="454"/>
      <c r="BB5" s="454"/>
      <c r="BC5" s="454"/>
      <c r="BD5" s="454"/>
      <c r="BE5" s="454"/>
      <c r="BF5" s="454"/>
      <c r="BG5" s="454"/>
      <c r="BH5" s="454"/>
      <c r="BI5" s="454"/>
      <c r="BJ5" s="454"/>
      <c r="BK5" s="454"/>
      <c r="BL5" s="454"/>
      <c r="BM5" s="454"/>
      <c r="BN5" s="454"/>
      <c r="BO5" s="454"/>
      <c r="BP5" s="454"/>
      <c r="BQ5" s="454"/>
      <c r="BR5" s="454"/>
      <c r="BS5" s="454"/>
      <c r="BT5" s="454"/>
      <c r="BU5" s="454"/>
      <c r="BV5" s="454"/>
      <c r="BW5" s="454"/>
      <c r="BX5" s="454"/>
      <c r="BY5" s="454"/>
      <c r="BZ5" s="454"/>
      <c r="CA5" s="454"/>
      <c r="CB5" s="454"/>
      <c r="CC5" s="454"/>
      <c r="CD5" s="454"/>
      <c r="CE5" s="454"/>
      <c r="CF5" s="454"/>
      <c r="CG5" s="454"/>
      <c r="CH5" s="454"/>
      <c r="CI5" s="455" t="s">
        <v>75</v>
      </c>
      <c r="CJ5" s="455"/>
      <c r="CK5" s="455"/>
      <c r="CL5" s="455"/>
      <c r="CM5" s="455"/>
      <c r="CN5" s="455"/>
      <c r="CO5" s="455"/>
      <c r="CP5" s="455"/>
      <c r="CQ5" s="455"/>
      <c r="CR5" s="455"/>
      <c r="CS5" s="455"/>
      <c r="CT5" s="455"/>
      <c r="CU5" s="452">
        <f>'Раздел 1'!D4</f>
        <v>5</v>
      </c>
      <c r="CV5" s="452"/>
      <c r="CW5" s="452"/>
      <c r="CX5" s="452"/>
      <c r="CY5" s="452"/>
      <c r="CZ5" s="452"/>
      <c r="DA5" s="452"/>
      <c r="DB5" s="452"/>
      <c r="DC5" s="452"/>
      <c r="DD5" s="452"/>
      <c r="DE5" s="452"/>
      <c r="DF5" s="452"/>
      <c r="DG5" s="452"/>
      <c r="DH5" s="452"/>
      <c r="DI5" s="452"/>
      <c r="DJ5" s="452"/>
      <c r="DK5" s="452"/>
      <c r="DL5" s="452"/>
      <c r="DM5" s="452"/>
      <c r="DN5" s="452"/>
      <c r="DO5" s="452"/>
      <c r="DP5" s="452"/>
      <c r="DQ5" s="452"/>
      <c r="DR5" s="452"/>
      <c r="DS5" s="452"/>
      <c r="DT5" s="452"/>
      <c r="DU5" s="452"/>
      <c r="DV5" s="452"/>
      <c r="DW5" s="452"/>
      <c r="DX5" s="452"/>
      <c r="DY5" s="452"/>
      <c r="DZ5" s="452"/>
      <c r="EA5" s="452"/>
      <c r="EB5" s="452"/>
      <c r="EC5" s="452"/>
      <c r="ED5" s="452"/>
      <c r="EE5" s="452"/>
      <c r="EF5" s="452"/>
      <c r="EG5" s="452"/>
      <c r="EH5" s="452"/>
      <c r="EI5" s="452"/>
      <c r="EJ5" s="452"/>
    </row>
    <row r="6" spans="1:140">
      <c r="A6" s="85"/>
      <c r="B6" s="453" t="s">
        <v>1066</v>
      </c>
      <c r="C6" s="454"/>
      <c r="D6" s="454"/>
      <c r="E6" s="454"/>
      <c r="F6" s="454"/>
      <c r="G6" s="454"/>
      <c r="H6" s="454"/>
      <c r="I6" s="454"/>
      <c r="J6" s="454"/>
      <c r="K6" s="454"/>
      <c r="L6" s="454"/>
      <c r="M6" s="454"/>
      <c r="N6" s="454"/>
      <c r="O6" s="454"/>
      <c r="P6" s="454"/>
      <c r="Q6" s="454"/>
      <c r="R6" s="454"/>
      <c r="S6" s="454"/>
      <c r="T6" s="454"/>
      <c r="U6" s="454"/>
      <c r="V6" s="454"/>
      <c r="W6" s="454"/>
      <c r="X6" s="454"/>
      <c r="Y6" s="454"/>
      <c r="Z6" s="454"/>
      <c r="AA6" s="454"/>
      <c r="AB6" s="454"/>
      <c r="AC6" s="454"/>
      <c r="AD6" s="454"/>
      <c r="AE6" s="454"/>
      <c r="AF6" s="454"/>
      <c r="AG6" s="454"/>
      <c r="AH6" s="454"/>
      <c r="AI6" s="454"/>
      <c r="AJ6" s="454"/>
      <c r="AK6" s="454"/>
      <c r="AL6" s="454"/>
      <c r="AM6" s="454"/>
      <c r="AN6" s="454"/>
      <c r="AO6" s="454"/>
      <c r="AP6" s="454"/>
      <c r="AQ6" s="454"/>
      <c r="AR6" s="454"/>
      <c r="AS6" s="454"/>
      <c r="AT6" s="454"/>
      <c r="AU6" s="454"/>
      <c r="AV6" s="454"/>
      <c r="AW6" s="454"/>
      <c r="AX6" s="454"/>
      <c r="AY6" s="454"/>
      <c r="AZ6" s="454"/>
      <c r="BA6" s="454"/>
      <c r="BB6" s="454"/>
      <c r="BC6" s="454"/>
      <c r="BD6" s="454"/>
      <c r="BE6" s="454"/>
      <c r="BF6" s="454"/>
      <c r="BG6" s="454"/>
      <c r="BH6" s="454"/>
      <c r="BI6" s="454"/>
      <c r="BJ6" s="454"/>
      <c r="BK6" s="454"/>
      <c r="BL6" s="454"/>
      <c r="BM6" s="454"/>
      <c r="BN6" s="454"/>
      <c r="BO6" s="454"/>
      <c r="BP6" s="454"/>
      <c r="BQ6" s="454"/>
      <c r="BR6" s="454"/>
      <c r="BS6" s="454"/>
      <c r="BT6" s="454"/>
      <c r="BU6" s="454"/>
      <c r="BV6" s="454"/>
      <c r="BW6" s="454"/>
      <c r="BX6" s="454"/>
      <c r="BY6" s="454"/>
      <c r="BZ6" s="454"/>
      <c r="CA6" s="454"/>
      <c r="CB6" s="454"/>
      <c r="CC6" s="454"/>
      <c r="CD6" s="454"/>
      <c r="CE6" s="454"/>
      <c r="CF6" s="454"/>
      <c r="CG6" s="454"/>
      <c r="CH6" s="454"/>
      <c r="CI6" s="455" t="s">
        <v>76</v>
      </c>
      <c r="CJ6" s="455"/>
      <c r="CK6" s="455"/>
      <c r="CL6" s="455"/>
      <c r="CM6" s="455"/>
      <c r="CN6" s="455"/>
      <c r="CO6" s="455"/>
      <c r="CP6" s="455"/>
      <c r="CQ6" s="455"/>
      <c r="CR6" s="455"/>
      <c r="CS6" s="455"/>
      <c r="CT6" s="455"/>
      <c r="CU6" s="452">
        <f>'Раздел 1'!D5</f>
        <v>1</v>
      </c>
      <c r="CV6" s="452"/>
      <c r="CW6" s="452"/>
      <c r="CX6" s="452"/>
      <c r="CY6" s="452"/>
      <c r="CZ6" s="452"/>
      <c r="DA6" s="452"/>
      <c r="DB6" s="452"/>
      <c r="DC6" s="452"/>
      <c r="DD6" s="452"/>
      <c r="DE6" s="452"/>
      <c r="DF6" s="452"/>
      <c r="DG6" s="452"/>
      <c r="DH6" s="452"/>
      <c r="DI6" s="452"/>
      <c r="DJ6" s="452"/>
      <c r="DK6" s="452"/>
      <c r="DL6" s="452"/>
      <c r="DM6" s="452"/>
      <c r="DN6" s="452"/>
      <c r="DO6" s="452"/>
      <c r="DP6" s="452"/>
      <c r="DQ6" s="452"/>
      <c r="DR6" s="452"/>
      <c r="DS6" s="452"/>
      <c r="DT6" s="452"/>
      <c r="DU6" s="452"/>
      <c r="DV6" s="452"/>
      <c r="DW6" s="452"/>
      <c r="DX6" s="452"/>
      <c r="DY6" s="452"/>
      <c r="DZ6" s="452"/>
      <c r="EA6" s="452"/>
      <c r="EB6" s="452"/>
      <c r="EC6" s="452"/>
      <c r="ED6" s="452"/>
      <c r="EE6" s="452"/>
      <c r="EF6" s="452"/>
      <c r="EG6" s="452"/>
      <c r="EH6" s="452"/>
      <c r="EI6" s="452"/>
      <c r="EJ6" s="452"/>
    </row>
    <row r="7" spans="1:140" ht="12.75" customHeight="1">
      <c r="A7" s="85"/>
      <c r="B7" s="453" t="s">
        <v>1067</v>
      </c>
      <c r="C7" s="454"/>
      <c r="D7" s="454"/>
      <c r="E7" s="454"/>
      <c r="F7" s="454"/>
      <c r="G7" s="454"/>
      <c r="H7" s="454"/>
      <c r="I7" s="454"/>
      <c r="J7" s="454"/>
      <c r="K7" s="454"/>
      <c r="L7" s="454"/>
      <c r="M7" s="454"/>
      <c r="N7" s="454"/>
      <c r="O7" s="454"/>
      <c r="P7" s="454"/>
      <c r="Q7" s="454"/>
      <c r="R7" s="454"/>
      <c r="S7" s="454"/>
      <c r="T7" s="454"/>
      <c r="U7" s="454"/>
      <c r="V7" s="454"/>
      <c r="W7" s="454"/>
      <c r="X7" s="454"/>
      <c r="Y7" s="454"/>
      <c r="Z7" s="454"/>
      <c r="AA7" s="454"/>
      <c r="AB7" s="454"/>
      <c r="AC7" s="454"/>
      <c r="AD7" s="454"/>
      <c r="AE7" s="454"/>
      <c r="AF7" s="454"/>
      <c r="AG7" s="454"/>
      <c r="AH7" s="454"/>
      <c r="AI7" s="454"/>
      <c r="AJ7" s="454"/>
      <c r="AK7" s="454"/>
      <c r="AL7" s="454"/>
      <c r="AM7" s="454"/>
      <c r="AN7" s="454"/>
      <c r="AO7" s="454"/>
      <c r="AP7" s="454"/>
      <c r="AQ7" s="454"/>
      <c r="AR7" s="454"/>
      <c r="AS7" s="454"/>
      <c r="AT7" s="454"/>
      <c r="AU7" s="454"/>
      <c r="AV7" s="454"/>
      <c r="AW7" s="454"/>
      <c r="AX7" s="454"/>
      <c r="AY7" s="454"/>
      <c r="AZ7" s="454"/>
      <c r="BA7" s="454"/>
      <c r="BB7" s="454"/>
      <c r="BC7" s="454"/>
      <c r="BD7" s="454"/>
      <c r="BE7" s="454"/>
      <c r="BF7" s="454"/>
      <c r="BG7" s="454"/>
      <c r="BH7" s="454"/>
      <c r="BI7" s="454"/>
      <c r="BJ7" s="454"/>
      <c r="BK7" s="454"/>
      <c r="BL7" s="454"/>
      <c r="BM7" s="454"/>
      <c r="BN7" s="454"/>
      <c r="BO7" s="454"/>
      <c r="BP7" s="454"/>
      <c r="BQ7" s="454"/>
      <c r="BR7" s="454"/>
      <c r="BS7" s="454"/>
      <c r="BT7" s="454"/>
      <c r="BU7" s="454"/>
      <c r="BV7" s="454"/>
      <c r="BW7" s="454"/>
      <c r="BX7" s="454"/>
      <c r="BY7" s="454"/>
      <c r="BZ7" s="454"/>
      <c r="CA7" s="454"/>
      <c r="CB7" s="454"/>
      <c r="CC7" s="454"/>
      <c r="CD7" s="454"/>
      <c r="CE7" s="454"/>
      <c r="CF7" s="454"/>
      <c r="CG7" s="454"/>
      <c r="CH7" s="454"/>
      <c r="CI7" s="455" t="s">
        <v>1120</v>
      </c>
      <c r="CJ7" s="455"/>
      <c r="CK7" s="455"/>
      <c r="CL7" s="455"/>
      <c r="CM7" s="455"/>
      <c r="CN7" s="455"/>
      <c r="CO7" s="455"/>
      <c r="CP7" s="455"/>
      <c r="CQ7" s="455"/>
      <c r="CR7" s="455"/>
      <c r="CS7" s="455"/>
      <c r="CT7" s="455"/>
      <c r="CU7" s="452">
        <f>'Раздел 1'!D6</f>
        <v>1</v>
      </c>
      <c r="CV7" s="452"/>
      <c r="CW7" s="452"/>
      <c r="CX7" s="452"/>
      <c r="CY7" s="452"/>
      <c r="CZ7" s="452"/>
      <c r="DA7" s="452"/>
      <c r="DB7" s="452"/>
      <c r="DC7" s="452"/>
      <c r="DD7" s="452"/>
      <c r="DE7" s="452"/>
      <c r="DF7" s="452"/>
      <c r="DG7" s="452"/>
      <c r="DH7" s="452"/>
      <c r="DI7" s="452"/>
      <c r="DJ7" s="452"/>
      <c r="DK7" s="452"/>
      <c r="DL7" s="452"/>
      <c r="DM7" s="452"/>
      <c r="DN7" s="452"/>
      <c r="DO7" s="452"/>
      <c r="DP7" s="452"/>
      <c r="DQ7" s="452"/>
      <c r="DR7" s="452"/>
      <c r="DS7" s="452"/>
      <c r="DT7" s="452"/>
      <c r="DU7" s="452"/>
      <c r="DV7" s="452"/>
      <c r="DW7" s="452"/>
      <c r="DX7" s="452"/>
      <c r="DY7" s="452"/>
      <c r="DZ7" s="452"/>
      <c r="EA7" s="452"/>
      <c r="EB7" s="452"/>
      <c r="EC7" s="452"/>
      <c r="ED7" s="452"/>
      <c r="EE7" s="452"/>
      <c r="EF7" s="452"/>
      <c r="EG7" s="452"/>
      <c r="EH7" s="452"/>
      <c r="EI7" s="452"/>
      <c r="EJ7" s="452"/>
    </row>
    <row r="8" spans="1:140">
      <c r="A8" s="85"/>
      <c r="B8" s="453" t="s">
        <v>1068</v>
      </c>
      <c r="C8" s="454"/>
      <c r="D8" s="454"/>
      <c r="E8" s="454"/>
      <c r="F8" s="454"/>
      <c r="G8" s="454"/>
      <c r="H8" s="454"/>
      <c r="I8" s="454"/>
      <c r="J8" s="454"/>
      <c r="K8" s="454"/>
      <c r="L8" s="454"/>
      <c r="M8" s="454"/>
      <c r="N8" s="454"/>
      <c r="O8" s="454"/>
      <c r="P8" s="454"/>
      <c r="Q8" s="454"/>
      <c r="R8" s="454"/>
      <c r="S8" s="454"/>
      <c r="T8" s="454"/>
      <c r="U8" s="454"/>
      <c r="V8" s="454"/>
      <c r="W8" s="454"/>
      <c r="X8" s="454"/>
      <c r="Y8" s="454"/>
      <c r="Z8" s="454"/>
      <c r="AA8" s="454"/>
      <c r="AB8" s="454"/>
      <c r="AC8" s="454"/>
      <c r="AD8" s="454"/>
      <c r="AE8" s="454"/>
      <c r="AF8" s="454"/>
      <c r="AG8" s="454"/>
      <c r="AH8" s="454"/>
      <c r="AI8" s="454"/>
      <c r="AJ8" s="454"/>
      <c r="AK8" s="454"/>
      <c r="AL8" s="454"/>
      <c r="AM8" s="454"/>
      <c r="AN8" s="454"/>
      <c r="AO8" s="454"/>
      <c r="AP8" s="454"/>
      <c r="AQ8" s="454"/>
      <c r="AR8" s="454"/>
      <c r="AS8" s="454"/>
      <c r="AT8" s="454"/>
      <c r="AU8" s="454"/>
      <c r="AV8" s="454"/>
      <c r="AW8" s="454"/>
      <c r="AX8" s="454"/>
      <c r="AY8" s="454"/>
      <c r="AZ8" s="454"/>
      <c r="BA8" s="454"/>
      <c r="BB8" s="454"/>
      <c r="BC8" s="454"/>
      <c r="BD8" s="454"/>
      <c r="BE8" s="454"/>
      <c r="BF8" s="454"/>
      <c r="BG8" s="454"/>
      <c r="BH8" s="454"/>
      <c r="BI8" s="454"/>
      <c r="BJ8" s="454"/>
      <c r="BK8" s="454"/>
      <c r="BL8" s="454"/>
      <c r="BM8" s="454"/>
      <c r="BN8" s="454"/>
      <c r="BO8" s="454"/>
      <c r="BP8" s="454"/>
      <c r="BQ8" s="454"/>
      <c r="BR8" s="454"/>
      <c r="BS8" s="454"/>
      <c r="BT8" s="454"/>
      <c r="BU8" s="454"/>
      <c r="BV8" s="454"/>
      <c r="BW8" s="454"/>
      <c r="BX8" s="454"/>
      <c r="BY8" s="454"/>
      <c r="BZ8" s="454"/>
      <c r="CA8" s="454"/>
      <c r="CB8" s="454"/>
      <c r="CC8" s="454"/>
      <c r="CD8" s="454"/>
      <c r="CE8" s="454"/>
      <c r="CF8" s="454"/>
      <c r="CG8" s="454"/>
      <c r="CH8" s="454"/>
      <c r="CI8" s="455" t="s">
        <v>1121</v>
      </c>
      <c r="CJ8" s="455"/>
      <c r="CK8" s="455"/>
      <c r="CL8" s="455"/>
      <c r="CM8" s="455"/>
      <c r="CN8" s="455"/>
      <c r="CO8" s="455"/>
      <c r="CP8" s="455"/>
      <c r="CQ8" s="455"/>
      <c r="CR8" s="455"/>
      <c r="CS8" s="455"/>
      <c r="CT8" s="455"/>
      <c r="CU8" s="452">
        <f>'Раздел 1'!D7</f>
        <v>2</v>
      </c>
      <c r="CV8" s="452"/>
      <c r="CW8" s="452"/>
      <c r="CX8" s="452"/>
      <c r="CY8" s="452"/>
      <c r="CZ8" s="452"/>
      <c r="DA8" s="452"/>
      <c r="DB8" s="452"/>
      <c r="DC8" s="452"/>
      <c r="DD8" s="452"/>
      <c r="DE8" s="452"/>
      <c r="DF8" s="452"/>
      <c r="DG8" s="452"/>
      <c r="DH8" s="452"/>
      <c r="DI8" s="452"/>
      <c r="DJ8" s="452"/>
      <c r="DK8" s="452"/>
      <c r="DL8" s="452"/>
      <c r="DM8" s="452"/>
      <c r="DN8" s="452"/>
      <c r="DO8" s="452"/>
      <c r="DP8" s="452"/>
      <c r="DQ8" s="452"/>
      <c r="DR8" s="452"/>
      <c r="DS8" s="452"/>
      <c r="DT8" s="452"/>
      <c r="DU8" s="452"/>
      <c r="DV8" s="452"/>
      <c r="DW8" s="452"/>
      <c r="DX8" s="452"/>
      <c r="DY8" s="452"/>
      <c r="DZ8" s="452"/>
      <c r="EA8" s="452"/>
      <c r="EB8" s="452"/>
      <c r="EC8" s="452"/>
      <c r="ED8" s="452"/>
      <c r="EE8" s="452"/>
      <c r="EF8" s="452"/>
      <c r="EG8" s="452"/>
      <c r="EH8" s="452"/>
      <c r="EI8" s="452"/>
      <c r="EJ8" s="452"/>
    </row>
    <row r="9" spans="1:140">
      <c r="A9" s="85"/>
      <c r="B9" s="453" t="s">
        <v>1114</v>
      </c>
      <c r="C9" s="454"/>
      <c r="D9" s="454"/>
      <c r="E9" s="454"/>
      <c r="F9" s="454"/>
      <c r="G9" s="454"/>
      <c r="H9" s="454"/>
      <c r="I9" s="454"/>
      <c r="J9" s="454"/>
      <c r="K9" s="454"/>
      <c r="L9" s="454"/>
      <c r="M9" s="454"/>
      <c r="N9" s="454"/>
      <c r="O9" s="454"/>
      <c r="P9" s="454"/>
      <c r="Q9" s="454"/>
      <c r="R9" s="454"/>
      <c r="S9" s="454"/>
      <c r="T9" s="454"/>
      <c r="U9" s="454"/>
      <c r="V9" s="454"/>
      <c r="W9" s="454"/>
      <c r="X9" s="454"/>
      <c r="Y9" s="454"/>
      <c r="Z9" s="454"/>
      <c r="AA9" s="454"/>
      <c r="AB9" s="454"/>
      <c r="AC9" s="454"/>
      <c r="AD9" s="454"/>
      <c r="AE9" s="454"/>
      <c r="AF9" s="454"/>
      <c r="AG9" s="454"/>
      <c r="AH9" s="454"/>
      <c r="AI9" s="454"/>
      <c r="AJ9" s="454"/>
      <c r="AK9" s="454"/>
      <c r="AL9" s="454"/>
      <c r="AM9" s="454"/>
      <c r="AN9" s="454"/>
      <c r="AO9" s="454"/>
      <c r="AP9" s="454"/>
      <c r="AQ9" s="454"/>
      <c r="AR9" s="454"/>
      <c r="AS9" s="454"/>
      <c r="AT9" s="454"/>
      <c r="AU9" s="454"/>
      <c r="AV9" s="454"/>
      <c r="AW9" s="454"/>
      <c r="AX9" s="454"/>
      <c r="AY9" s="454"/>
      <c r="AZ9" s="454"/>
      <c r="BA9" s="454"/>
      <c r="BB9" s="454"/>
      <c r="BC9" s="454"/>
      <c r="BD9" s="454"/>
      <c r="BE9" s="454"/>
      <c r="BF9" s="454"/>
      <c r="BG9" s="454"/>
      <c r="BH9" s="454"/>
      <c r="BI9" s="454"/>
      <c r="BJ9" s="454"/>
      <c r="BK9" s="454"/>
      <c r="BL9" s="454"/>
      <c r="BM9" s="454"/>
      <c r="BN9" s="454"/>
      <c r="BO9" s="454"/>
      <c r="BP9" s="454"/>
      <c r="BQ9" s="454"/>
      <c r="BR9" s="454"/>
      <c r="BS9" s="454"/>
      <c r="BT9" s="454"/>
      <c r="BU9" s="454"/>
      <c r="BV9" s="454"/>
      <c r="BW9" s="454"/>
      <c r="BX9" s="454"/>
      <c r="BY9" s="454"/>
      <c r="BZ9" s="454"/>
      <c r="CA9" s="454"/>
      <c r="CB9" s="454"/>
      <c r="CC9" s="454"/>
      <c r="CD9" s="454"/>
      <c r="CE9" s="454"/>
      <c r="CF9" s="454"/>
      <c r="CG9" s="454"/>
      <c r="CH9" s="454"/>
      <c r="CI9" s="455" t="s">
        <v>1122</v>
      </c>
      <c r="CJ9" s="455"/>
      <c r="CK9" s="455"/>
      <c r="CL9" s="455"/>
      <c r="CM9" s="455"/>
      <c r="CN9" s="455"/>
      <c r="CO9" s="455"/>
      <c r="CP9" s="455"/>
      <c r="CQ9" s="455"/>
      <c r="CR9" s="455"/>
      <c r="CS9" s="455"/>
      <c r="CT9" s="455"/>
      <c r="CU9" s="452">
        <f>'Раздел 1'!D8</f>
        <v>1</v>
      </c>
      <c r="CV9" s="452"/>
      <c r="CW9" s="452"/>
      <c r="CX9" s="452"/>
      <c r="CY9" s="452"/>
      <c r="CZ9" s="452"/>
      <c r="DA9" s="452"/>
      <c r="DB9" s="452"/>
      <c r="DC9" s="452"/>
      <c r="DD9" s="452"/>
      <c r="DE9" s="452"/>
      <c r="DF9" s="452"/>
      <c r="DG9" s="452"/>
      <c r="DH9" s="452"/>
      <c r="DI9" s="452"/>
      <c r="DJ9" s="452"/>
      <c r="DK9" s="452"/>
      <c r="DL9" s="452"/>
      <c r="DM9" s="452"/>
      <c r="DN9" s="452"/>
      <c r="DO9" s="452"/>
      <c r="DP9" s="452"/>
      <c r="DQ9" s="452"/>
      <c r="DR9" s="452"/>
      <c r="DS9" s="452"/>
      <c r="DT9" s="452"/>
      <c r="DU9" s="452"/>
      <c r="DV9" s="452"/>
      <c r="DW9" s="452"/>
      <c r="DX9" s="452"/>
      <c r="DY9" s="452"/>
      <c r="DZ9" s="452"/>
      <c r="EA9" s="452"/>
      <c r="EB9" s="452"/>
      <c r="EC9" s="452"/>
      <c r="ED9" s="452"/>
      <c r="EE9" s="452"/>
      <c r="EF9" s="452"/>
      <c r="EG9" s="452"/>
      <c r="EH9" s="452"/>
      <c r="EI9" s="452"/>
      <c r="EJ9" s="452"/>
    </row>
    <row r="10" spans="1:140">
      <c r="A10" s="62"/>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c r="BM10" s="86"/>
      <c r="BN10" s="86"/>
      <c r="BO10" s="86"/>
      <c r="BP10" s="86"/>
      <c r="BQ10" s="86"/>
      <c r="BR10" s="86"/>
      <c r="BS10" s="86"/>
      <c r="BT10" s="86"/>
      <c r="BU10" s="86"/>
      <c r="BV10" s="86"/>
      <c r="BW10" s="86"/>
      <c r="BX10" s="86"/>
      <c r="BY10" s="86"/>
      <c r="BZ10" s="86"/>
      <c r="CA10" s="86"/>
      <c r="CB10" s="86"/>
      <c r="CC10" s="86"/>
      <c r="CD10" s="86"/>
      <c r="CE10" s="86"/>
      <c r="CF10" s="86"/>
      <c r="CG10" s="86"/>
      <c r="CH10" s="86"/>
      <c r="CI10" s="87"/>
      <c r="CJ10" s="87"/>
      <c r="CK10" s="87"/>
      <c r="CL10" s="87"/>
      <c r="CM10" s="87"/>
      <c r="CN10" s="87"/>
      <c r="CO10" s="87"/>
      <c r="CP10" s="87"/>
      <c r="CQ10" s="87"/>
      <c r="CR10" s="87"/>
      <c r="CS10" s="87"/>
      <c r="CT10" s="87"/>
      <c r="CU10" s="88"/>
      <c r="CV10" s="88"/>
      <c r="CW10" s="88"/>
      <c r="CX10" s="88"/>
      <c r="CY10" s="88"/>
      <c r="CZ10" s="88"/>
      <c r="DA10" s="88"/>
      <c r="DB10" s="88"/>
      <c r="DC10" s="88"/>
      <c r="DD10" s="88"/>
      <c r="DE10" s="88"/>
      <c r="DF10" s="88"/>
      <c r="DG10" s="88"/>
      <c r="DH10" s="88"/>
      <c r="DI10" s="88"/>
      <c r="DJ10" s="88"/>
      <c r="DK10" s="88"/>
      <c r="DL10" s="88"/>
      <c r="DM10" s="88"/>
      <c r="DN10" s="88"/>
      <c r="DO10" s="88"/>
      <c r="DP10" s="88"/>
      <c r="DQ10" s="88"/>
      <c r="DR10" s="88"/>
      <c r="DS10" s="88"/>
      <c r="DT10" s="88"/>
      <c r="DU10" s="88"/>
      <c r="DV10" s="88"/>
      <c r="DW10" s="88"/>
      <c r="DX10" s="88"/>
      <c r="DY10" s="88"/>
      <c r="DZ10" s="88"/>
      <c r="EA10" s="88"/>
      <c r="EB10" s="88"/>
      <c r="EC10" s="88"/>
      <c r="ED10" s="88"/>
      <c r="EE10" s="88"/>
      <c r="EF10" s="88"/>
      <c r="EG10" s="88"/>
      <c r="EH10" s="88"/>
      <c r="EI10" s="88"/>
      <c r="EJ10" s="88"/>
    </row>
    <row r="11" spans="1:140" s="89" customFormat="1" ht="15.6">
      <c r="A11" s="456" t="str">
        <f>'Раздел 2'!B1</f>
        <v>Раздел 2. Режим работы групп и численность воспитанников в них (на конец отчетного года)</v>
      </c>
      <c r="B11" s="456"/>
      <c r="C11" s="456"/>
      <c r="D11" s="456"/>
      <c r="E11" s="456"/>
      <c r="F11" s="456"/>
      <c r="G11" s="456"/>
      <c r="H11" s="456"/>
      <c r="I11" s="456"/>
      <c r="J11" s="456"/>
      <c r="K11" s="456"/>
      <c r="L11" s="456"/>
      <c r="M11" s="456"/>
      <c r="N11" s="456"/>
      <c r="O11" s="456"/>
      <c r="P11" s="456"/>
      <c r="Q11" s="456"/>
      <c r="R11" s="456"/>
      <c r="S11" s="456"/>
      <c r="T11" s="456"/>
      <c r="U11" s="456"/>
      <c r="V11" s="456"/>
      <c r="W11" s="456"/>
      <c r="X11" s="456"/>
      <c r="Y11" s="456"/>
      <c r="Z11" s="456"/>
      <c r="AA11" s="456"/>
      <c r="AB11" s="456"/>
      <c r="AC11" s="456"/>
      <c r="AD11" s="456"/>
      <c r="AE11" s="456"/>
      <c r="AF11" s="456"/>
      <c r="AG11" s="456"/>
      <c r="AH11" s="456"/>
      <c r="AI11" s="456"/>
      <c r="AJ11" s="456"/>
      <c r="AK11" s="456"/>
      <c r="AL11" s="456"/>
      <c r="AM11" s="456"/>
      <c r="AN11" s="456"/>
      <c r="AO11" s="456"/>
      <c r="AP11" s="456"/>
      <c r="AQ11" s="456"/>
      <c r="AR11" s="456"/>
      <c r="AS11" s="456"/>
      <c r="AT11" s="456"/>
      <c r="AU11" s="456"/>
      <c r="AV11" s="456"/>
      <c r="AW11" s="456"/>
      <c r="AX11" s="456"/>
      <c r="AY11" s="456"/>
      <c r="AZ11" s="456"/>
      <c r="BA11" s="456"/>
      <c r="BB11" s="456"/>
      <c r="BC11" s="456"/>
      <c r="BD11" s="456"/>
      <c r="BE11" s="456"/>
      <c r="BF11" s="456"/>
      <c r="BG11" s="456"/>
      <c r="BH11" s="456"/>
      <c r="BI11" s="456"/>
      <c r="BJ11" s="456"/>
      <c r="BK11" s="456"/>
      <c r="BL11" s="456"/>
      <c r="BM11" s="456"/>
      <c r="BN11" s="456"/>
      <c r="BO11" s="456"/>
      <c r="BP11" s="456"/>
      <c r="BQ11" s="456"/>
      <c r="BR11" s="456"/>
      <c r="BS11" s="456"/>
      <c r="BT11" s="456"/>
      <c r="BU11" s="456"/>
      <c r="BV11" s="456"/>
      <c r="BW11" s="456"/>
      <c r="BX11" s="456"/>
      <c r="BY11" s="456"/>
      <c r="BZ11" s="456"/>
      <c r="CA11" s="456"/>
      <c r="CB11" s="456"/>
      <c r="CC11" s="456"/>
      <c r="CD11" s="456"/>
      <c r="CE11" s="456"/>
      <c r="CF11" s="456"/>
      <c r="CG11" s="456"/>
      <c r="CH11" s="456"/>
      <c r="CI11" s="456"/>
      <c r="CJ11" s="456"/>
      <c r="CK11" s="456"/>
      <c r="CL11" s="456"/>
      <c r="CM11" s="456"/>
      <c r="CN11" s="456"/>
      <c r="CO11" s="456"/>
      <c r="CP11" s="456"/>
      <c r="CQ11" s="456"/>
      <c r="CR11" s="456"/>
      <c r="CS11" s="456"/>
      <c r="CT11" s="456"/>
      <c r="CU11" s="456"/>
      <c r="CV11" s="456"/>
      <c r="CW11" s="456"/>
      <c r="CX11" s="456"/>
      <c r="CY11" s="456"/>
      <c r="CZ11" s="456"/>
      <c r="DA11" s="456"/>
      <c r="DB11" s="456"/>
      <c r="DC11" s="456"/>
      <c r="DD11" s="456"/>
      <c r="DE11" s="456"/>
      <c r="DF11" s="456"/>
      <c r="DG11" s="456"/>
      <c r="DH11" s="456"/>
      <c r="DI11" s="456"/>
      <c r="DJ11" s="456"/>
      <c r="DK11" s="456"/>
      <c r="DL11" s="456"/>
      <c r="DM11" s="456"/>
      <c r="DN11" s="456"/>
      <c r="DO11" s="456"/>
      <c r="DP11" s="456"/>
      <c r="DQ11" s="456"/>
      <c r="DR11" s="456"/>
      <c r="DS11" s="456"/>
      <c r="DT11" s="456"/>
      <c r="DU11" s="456"/>
      <c r="DV11" s="456"/>
      <c r="DW11" s="456"/>
      <c r="DX11" s="456"/>
      <c r="DY11" s="456"/>
      <c r="DZ11" s="456"/>
      <c r="EA11" s="456"/>
      <c r="EB11" s="456"/>
      <c r="EC11" s="456"/>
      <c r="ED11" s="456"/>
      <c r="EE11" s="456"/>
      <c r="EF11" s="456"/>
      <c r="EG11" s="456"/>
      <c r="EH11" s="456"/>
      <c r="EI11" s="456"/>
      <c r="EJ11" s="456"/>
    </row>
    <row r="13" spans="1:140" s="141" customFormat="1" ht="27" customHeight="1">
      <c r="A13" s="436" t="s">
        <v>1165</v>
      </c>
      <c r="B13" s="436"/>
      <c r="C13" s="436"/>
      <c r="D13" s="436"/>
      <c r="E13" s="436"/>
      <c r="F13" s="436"/>
      <c r="G13" s="436"/>
      <c r="H13" s="436"/>
      <c r="I13" s="436"/>
      <c r="J13" s="436"/>
      <c r="K13" s="436"/>
      <c r="L13" s="436"/>
      <c r="M13" s="436"/>
      <c r="N13" s="436"/>
      <c r="O13" s="436"/>
      <c r="P13" s="436"/>
      <c r="Q13" s="436"/>
      <c r="R13" s="436"/>
      <c r="S13" s="436"/>
      <c r="T13" s="436"/>
      <c r="U13" s="436"/>
      <c r="V13" s="436"/>
      <c r="W13" s="436"/>
      <c r="X13" s="436"/>
      <c r="Y13" s="436"/>
      <c r="Z13" s="436"/>
      <c r="AA13" s="436"/>
      <c r="AB13" s="436"/>
      <c r="AC13" s="436"/>
      <c r="AD13" s="436"/>
      <c r="AE13" s="436"/>
      <c r="AF13" s="436"/>
      <c r="AG13" s="436"/>
      <c r="AH13" s="436"/>
      <c r="AI13" s="436"/>
      <c r="AJ13" s="436"/>
      <c r="AK13" s="436"/>
      <c r="AL13" s="436"/>
      <c r="AM13" s="436"/>
      <c r="AN13" s="436"/>
      <c r="AO13" s="436"/>
      <c r="AP13" s="436"/>
      <c r="AQ13" s="436"/>
      <c r="AR13" s="436"/>
      <c r="AS13" s="436"/>
      <c r="AT13" s="436"/>
      <c r="AU13" s="436"/>
      <c r="AV13" s="436"/>
      <c r="AW13" s="436"/>
      <c r="AX13" s="436"/>
      <c r="AY13" s="436"/>
      <c r="AZ13" s="436"/>
      <c r="BA13" s="436"/>
      <c r="BB13" s="436"/>
      <c r="BC13" s="436"/>
      <c r="BD13" s="436"/>
      <c r="BE13" s="436"/>
      <c r="BF13" s="436"/>
      <c r="BG13" s="436"/>
      <c r="BH13" s="436"/>
      <c r="BI13" s="436"/>
      <c r="BJ13" s="436"/>
      <c r="BK13" s="436"/>
      <c r="BL13" s="436"/>
      <c r="BM13" s="436"/>
      <c r="BN13" s="436"/>
      <c r="BO13" s="436"/>
      <c r="BP13" s="436"/>
      <c r="BQ13" s="436"/>
      <c r="BR13" s="436"/>
      <c r="BS13" s="436"/>
      <c r="BT13" s="436"/>
      <c r="BU13" s="436"/>
      <c r="BV13" s="436"/>
      <c r="BW13" s="436"/>
      <c r="BX13" s="436"/>
      <c r="BY13" s="436"/>
      <c r="BZ13" s="436"/>
      <c r="CA13" s="436"/>
      <c r="CB13" s="436"/>
      <c r="CC13" s="436"/>
      <c r="CD13" s="436"/>
      <c r="CE13" s="436"/>
      <c r="CF13" s="436"/>
      <c r="CG13" s="436"/>
      <c r="CH13" s="436"/>
      <c r="CI13" s="436" t="s">
        <v>96</v>
      </c>
      <c r="CJ13" s="436"/>
      <c r="CK13" s="436"/>
      <c r="CL13" s="436"/>
      <c r="CM13" s="436"/>
      <c r="CN13" s="436"/>
      <c r="CO13" s="436"/>
      <c r="CP13" s="436"/>
      <c r="CQ13" s="436"/>
      <c r="CR13" s="436"/>
      <c r="CS13" s="436"/>
      <c r="CT13" s="436"/>
      <c r="CU13" s="436" t="s">
        <v>1172</v>
      </c>
      <c r="CV13" s="436"/>
      <c r="CW13" s="436"/>
      <c r="CX13" s="436"/>
      <c r="CY13" s="436"/>
      <c r="CZ13" s="436"/>
      <c r="DA13" s="436"/>
      <c r="DB13" s="436"/>
      <c r="DC13" s="436"/>
      <c r="DD13" s="436"/>
      <c r="DE13" s="436"/>
      <c r="DF13" s="436"/>
      <c r="DG13" s="436"/>
      <c r="DH13" s="436"/>
      <c r="DI13" s="436"/>
      <c r="DJ13" s="436"/>
      <c r="DK13" s="436"/>
      <c r="DL13" s="436"/>
      <c r="DM13" s="436"/>
      <c r="DN13" s="436"/>
      <c r="DO13" s="436"/>
      <c r="DP13" s="436"/>
      <c r="DQ13" s="436"/>
      <c r="DR13" s="436"/>
      <c r="DS13" s="436"/>
      <c r="DT13" s="436"/>
      <c r="DU13" s="436"/>
      <c r="DV13" s="436"/>
      <c r="DW13" s="436"/>
      <c r="DX13" s="436"/>
      <c r="DY13" s="436"/>
      <c r="DZ13" s="436"/>
      <c r="EA13" s="436"/>
      <c r="EB13" s="436"/>
      <c r="EC13" s="436"/>
      <c r="ED13" s="436"/>
      <c r="EE13" s="436"/>
      <c r="EF13" s="436"/>
      <c r="EG13" s="436"/>
      <c r="EH13" s="436"/>
      <c r="EI13" s="436"/>
      <c r="EJ13" s="436"/>
    </row>
    <row r="14" spans="1:140" s="141" customFormat="1" ht="12.75" customHeight="1">
      <c r="A14" s="465" t="s">
        <v>1167</v>
      </c>
      <c r="B14" s="465"/>
      <c r="C14" s="465"/>
      <c r="D14" s="465"/>
      <c r="E14" s="465"/>
      <c r="F14" s="465"/>
      <c r="G14" s="465"/>
      <c r="H14" s="465"/>
      <c r="I14" s="465"/>
      <c r="J14" s="465"/>
      <c r="K14" s="465"/>
      <c r="L14" s="465"/>
      <c r="M14" s="465"/>
      <c r="N14" s="465"/>
      <c r="O14" s="465"/>
      <c r="P14" s="465"/>
      <c r="Q14" s="465"/>
      <c r="R14" s="465"/>
      <c r="S14" s="465"/>
      <c r="T14" s="465"/>
      <c r="U14" s="465"/>
      <c r="V14" s="465"/>
      <c r="W14" s="465"/>
      <c r="X14" s="465"/>
      <c r="Y14" s="465"/>
      <c r="Z14" s="465"/>
      <c r="AA14" s="465"/>
      <c r="AB14" s="465"/>
      <c r="AC14" s="465"/>
      <c r="AD14" s="465"/>
      <c r="AE14" s="465"/>
      <c r="AF14" s="465"/>
      <c r="AG14" s="465"/>
      <c r="AH14" s="465"/>
      <c r="AI14" s="465"/>
      <c r="AJ14" s="465"/>
      <c r="AK14" s="465"/>
      <c r="AL14" s="465"/>
      <c r="AM14" s="465"/>
      <c r="AN14" s="465"/>
      <c r="AO14" s="465"/>
      <c r="AP14" s="465"/>
      <c r="AQ14" s="465"/>
      <c r="AR14" s="465"/>
      <c r="AS14" s="465"/>
      <c r="AT14" s="465"/>
      <c r="AU14" s="465"/>
      <c r="AV14" s="465"/>
      <c r="AW14" s="465"/>
      <c r="AX14" s="465"/>
      <c r="AY14" s="465"/>
      <c r="AZ14" s="465"/>
      <c r="BA14" s="465"/>
      <c r="BB14" s="465"/>
      <c r="BC14" s="465"/>
      <c r="BD14" s="465"/>
      <c r="BE14" s="465"/>
      <c r="BF14" s="465"/>
      <c r="BG14" s="465"/>
      <c r="BH14" s="465"/>
      <c r="BI14" s="465"/>
      <c r="BJ14" s="465"/>
      <c r="BK14" s="465"/>
      <c r="BL14" s="465"/>
      <c r="BM14" s="465"/>
      <c r="BN14" s="465"/>
      <c r="BO14" s="465"/>
      <c r="BP14" s="465"/>
      <c r="BQ14" s="465"/>
      <c r="BR14" s="465"/>
      <c r="BS14" s="465"/>
      <c r="BT14" s="465"/>
      <c r="BU14" s="465"/>
      <c r="BV14" s="465"/>
      <c r="BW14" s="465"/>
      <c r="BX14" s="465"/>
      <c r="BY14" s="465"/>
      <c r="BZ14" s="465"/>
      <c r="CA14" s="465"/>
      <c r="CB14" s="465"/>
      <c r="CC14" s="465"/>
      <c r="CD14" s="465"/>
      <c r="CE14" s="465"/>
      <c r="CF14" s="465"/>
      <c r="CG14" s="465"/>
      <c r="CH14" s="465"/>
      <c r="CI14" s="459">
        <v>201</v>
      </c>
      <c r="CJ14" s="460"/>
      <c r="CK14" s="460"/>
      <c r="CL14" s="460"/>
      <c r="CM14" s="460"/>
      <c r="CN14" s="460"/>
      <c r="CO14" s="460"/>
      <c r="CP14" s="460"/>
      <c r="CQ14" s="460"/>
      <c r="CR14" s="460"/>
      <c r="CS14" s="460"/>
      <c r="CT14" s="461"/>
      <c r="CU14" s="462">
        <f>'Раздел 2'!D4</f>
        <v>0</v>
      </c>
      <c r="CV14" s="463"/>
      <c r="CW14" s="463"/>
      <c r="CX14" s="463"/>
      <c r="CY14" s="463"/>
      <c r="CZ14" s="463"/>
      <c r="DA14" s="463"/>
      <c r="DB14" s="463"/>
      <c r="DC14" s="463"/>
      <c r="DD14" s="463"/>
      <c r="DE14" s="463"/>
      <c r="DF14" s="463"/>
      <c r="DG14" s="463"/>
      <c r="DH14" s="463"/>
      <c r="DI14" s="463"/>
      <c r="DJ14" s="463"/>
      <c r="DK14" s="463"/>
      <c r="DL14" s="463"/>
      <c r="DM14" s="463"/>
      <c r="DN14" s="463"/>
      <c r="DO14" s="463"/>
      <c r="DP14" s="463"/>
      <c r="DQ14" s="463"/>
      <c r="DR14" s="463"/>
      <c r="DS14" s="463"/>
      <c r="DT14" s="463"/>
      <c r="DU14" s="463"/>
      <c r="DV14" s="463"/>
      <c r="DW14" s="463"/>
      <c r="DX14" s="463"/>
      <c r="DY14" s="463"/>
      <c r="DZ14" s="463"/>
      <c r="EA14" s="463"/>
      <c r="EB14" s="463"/>
      <c r="EC14" s="463"/>
      <c r="ED14" s="463"/>
      <c r="EE14" s="463"/>
      <c r="EF14" s="463"/>
      <c r="EG14" s="463"/>
      <c r="EH14" s="463"/>
      <c r="EI14" s="463"/>
      <c r="EJ14" s="464"/>
    </row>
    <row r="15" spans="1:140" s="141" customFormat="1" ht="12.75" customHeight="1">
      <c r="A15" s="465" t="s">
        <v>1168</v>
      </c>
      <c r="B15" s="465"/>
      <c r="C15" s="465"/>
      <c r="D15" s="465"/>
      <c r="E15" s="465"/>
      <c r="F15" s="465"/>
      <c r="G15" s="465"/>
      <c r="H15" s="465"/>
      <c r="I15" s="465"/>
      <c r="J15" s="465"/>
      <c r="K15" s="465"/>
      <c r="L15" s="465"/>
      <c r="M15" s="465"/>
      <c r="N15" s="465"/>
      <c r="O15" s="465"/>
      <c r="P15" s="465"/>
      <c r="Q15" s="465"/>
      <c r="R15" s="465"/>
      <c r="S15" s="465"/>
      <c r="T15" s="465"/>
      <c r="U15" s="465"/>
      <c r="V15" s="465"/>
      <c r="W15" s="465"/>
      <c r="X15" s="465"/>
      <c r="Y15" s="465"/>
      <c r="Z15" s="465"/>
      <c r="AA15" s="465"/>
      <c r="AB15" s="465"/>
      <c r="AC15" s="465"/>
      <c r="AD15" s="465"/>
      <c r="AE15" s="465"/>
      <c r="AF15" s="465"/>
      <c r="AG15" s="465"/>
      <c r="AH15" s="465"/>
      <c r="AI15" s="465"/>
      <c r="AJ15" s="465"/>
      <c r="AK15" s="465"/>
      <c r="AL15" s="465"/>
      <c r="AM15" s="465"/>
      <c r="AN15" s="465"/>
      <c r="AO15" s="465"/>
      <c r="AP15" s="465"/>
      <c r="AQ15" s="465"/>
      <c r="AR15" s="465"/>
      <c r="AS15" s="465"/>
      <c r="AT15" s="465"/>
      <c r="AU15" s="465"/>
      <c r="AV15" s="465"/>
      <c r="AW15" s="465"/>
      <c r="AX15" s="465"/>
      <c r="AY15" s="465"/>
      <c r="AZ15" s="465"/>
      <c r="BA15" s="465"/>
      <c r="BB15" s="465"/>
      <c r="BC15" s="465"/>
      <c r="BD15" s="465"/>
      <c r="BE15" s="465"/>
      <c r="BF15" s="465"/>
      <c r="BG15" s="465"/>
      <c r="BH15" s="465"/>
      <c r="BI15" s="465"/>
      <c r="BJ15" s="465"/>
      <c r="BK15" s="465"/>
      <c r="BL15" s="465"/>
      <c r="BM15" s="465"/>
      <c r="BN15" s="465"/>
      <c r="BO15" s="465"/>
      <c r="BP15" s="465"/>
      <c r="BQ15" s="465"/>
      <c r="BR15" s="465"/>
      <c r="BS15" s="465"/>
      <c r="BT15" s="465"/>
      <c r="BU15" s="465"/>
      <c r="BV15" s="465"/>
      <c r="BW15" s="465"/>
      <c r="BX15" s="465"/>
      <c r="BY15" s="465"/>
      <c r="BZ15" s="465"/>
      <c r="CA15" s="465"/>
      <c r="CB15" s="465"/>
      <c r="CC15" s="465"/>
      <c r="CD15" s="465"/>
      <c r="CE15" s="465"/>
      <c r="CF15" s="465"/>
      <c r="CG15" s="465"/>
      <c r="CH15" s="465"/>
      <c r="CI15" s="459">
        <v>202</v>
      </c>
      <c r="CJ15" s="460"/>
      <c r="CK15" s="460"/>
      <c r="CL15" s="460"/>
      <c r="CM15" s="460"/>
      <c r="CN15" s="460"/>
      <c r="CO15" s="460"/>
      <c r="CP15" s="460"/>
      <c r="CQ15" s="460"/>
      <c r="CR15" s="460"/>
      <c r="CS15" s="460"/>
      <c r="CT15" s="461"/>
      <c r="CU15" s="462">
        <f>'Раздел 2'!D5</f>
        <v>0</v>
      </c>
      <c r="CV15" s="463"/>
      <c r="CW15" s="463"/>
      <c r="CX15" s="463"/>
      <c r="CY15" s="463"/>
      <c r="CZ15" s="463">
        <f>'Раздел 1'!D8</f>
        <v>1</v>
      </c>
      <c r="DA15" s="463"/>
      <c r="DB15" s="463"/>
      <c r="DC15" s="463"/>
      <c r="DD15" s="463"/>
      <c r="DE15" s="463"/>
      <c r="DF15" s="463"/>
      <c r="DG15" s="463"/>
      <c r="DH15" s="463"/>
      <c r="DI15" s="463"/>
      <c r="DJ15" s="463"/>
      <c r="DK15" s="463"/>
      <c r="DL15" s="463"/>
      <c r="DM15" s="463"/>
      <c r="DN15" s="463"/>
      <c r="DO15" s="463"/>
      <c r="DP15" s="463"/>
      <c r="DQ15" s="463"/>
      <c r="DR15" s="463"/>
      <c r="DS15" s="463"/>
      <c r="DT15" s="463"/>
      <c r="DU15" s="463"/>
      <c r="DV15" s="463"/>
      <c r="DW15" s="463"/>
      <c r="DX15" s="463"/>
      <c r="DY15" s="463"/>
      <c r="DZ15" s="463"/>
      <c r="EA15" s="463"/>
      <c r="EB15" s="463"/>
      <c r="EC15" s="463"/>
      <c r="ED15" s="463"/>
      <c r="EE15" s="463"/>
      <c r="EF15" s="463"/>
      <c r="EG15" s="463"/>
      <c r="EH15" s="463"/>
      <c r="EI15" s="463"/>
      <c r="EJ15" s="464"/>
    </row>
    <row r="16" spans="1:140" s="141" customFormat="1" ht="12.75" customHeight="1">
      <c r="A16" s="465" t="s">
        <v>1169</v>
      </c>
      <c r="B16" s="465"/>
      <c r="C16" s="465"/>
      <c r="D16" s="465"/>
      <c r="E16" s="465"/>
      <c r="F16" s="465"/>
      <c r="G16" s="465"/>
      <c r="H16" s="465"/>
      <c r="I16" s="465"/>
      <c r="J16" s="465"/>
      <c r="K16" s="465"/>
      <c r="L16" s="465"/>
      <c r="M16" s="465"/>
      <c r="N16" s="465"/>
      <c r="O16" s="465"/>
      <c r="P16" s="465"/>
      <c r="Q16" s="465"/>
      <c r="R16" s="465"/>
      <c r="S16" s="465"/>
      <c r="T16" s="465"/>
      <c r="U16" s="465"/>
      <c r="V16" s="465"/>
      <c r="W16" s="465"/>
      <c r="X16" s="465"/>
      <c r="Y16" s="465"/>
      <c r="Z16" s="465"/>
      <c r="AA16" s="465"/>
      <c r="AB16" s="465"/>
      <c r="AC16" s="465"/>
      <c r="AD16" s="465"/>
      <c r="AE16" s="465"/>
      <c r="AF16" s="465"/>
      <c r="AG16" s="465"/>
      <c r="AH16" s="465"/>
      <c r="AI16" s="465"/>
      <c r="AJ16" s="465"/>
      <c r="AK16" s="465"/>
      <c r="AL16" s="465"/>
      <c r="AM16" s="465"/>
      <c r="AN16" s="465"/>
      <c r="AO16" s="465"/>
      <c r="AP16" s="465"/>
      <c r="AQ16" s="465"/>
      <c r="AR16" s="465"/>
      <c r="AS16" s="465"/>
      <c r="AT16" s="465"/>
      <c r="AU16" s="465"/>
      <c r="AV16" s="465"/>
      <c r="AW16" s="465"/>
      <c r="AX16" s="465"/>
      <c r="AY16" s="465"/>
      <c r="AZ16" s="465"/>
      <c r="BA16" s="465"/>
      <c r="BB16" s="465"/>
      <c r="BC16" s="465"/>
      <c r="BD16" s="465"/>
      <c r="BE16" s="465"/>
      <c r="BF16" s="465"/>
      <c r="BG16" s="465"/>
      <c r="BH16" s="465"/>
      <c r="BI16" s="465"/>
      <c r="BJ16" s="465"/>
      <c r="BK16" s="465"/>
      <c r="BL16" s="465"/>
      <c r="BM16" s="465"/>
      <c r="BN16" s="465"/>
      <c r="BO16" s="465"/>
      <c r="BP16" s="465"/>
      <c r="BQ16" s="465"/>
      <c r="BR16" s="465"/>
      <c r="BS16" s="465"/>
      <c r="BT16" s="465"/>
      <c r="BU16" s="465"/>
      <c r="BV16" s="465"/>
      <c r="BW16" s="465"/>
      <c r="BX16" s="465"/>
      <c r="BY16" s="465"/>
      <c r="BZ16" s="465"/>
      <c r="CA16" s="465"/>
      <c r="CB16" s="465"/>
      <c r="CC16" s="465"/>
      <c r="CD16" s="465"/>
      <c r="CE16" s="465"/>
      <c r="CF16" s="465"/>
      <c r="CG16" s="465"/>
      <c r="CH16" s="465"/>
      <c r="CI16" s="459">
        <v>203</v>
      </c>
      <c r="CJ16" s="460"/>
      <c r="CK16" s="460"/>
      <c r="CL16" s="460"/>
      <c r="CM16" s="460"/>
      <c r="CN16" s="460"/>
      <c r="CO16" s="460"/>
      <c r="CP16" s="460"/>
      <c r="CQ16" s="460"/>
      <c r="CR16" s="460"/>
      <c r="CS16" s="460"/>
      <c r="CT16" s="461"/>
      <c r="CU16" s="462">
        <f>'Раздел 2'!D6</f>
        <v>111</v>
      </c>
      <c r="CV16" s="463"/>
      <c r="CW16" s="463"/>
      <c r="CX16" s="463"/>
      <c r="CY16" s="463"/>
      <c r="CZ16" s="463">
        <f>'Раздел 1'!D9</f>
        <v>0</v>
      </c>
      <c r="DA16" s="463"/>
      <c r="DB16" s="463"/>
      <c r="DC16" s="463"/>
      <c r="DD16" s="463"/>
      <c r="DE16" s="463"/>
      <c r="DF16" s="463"/>
      <c r="DG16" s="463"/>
      <c r="DH16" s="463"/>
      <c r="DI16" s="463"/>
      <c r="DJ16" s="463"/>
      <c r="DK16" s="463"/>
      <c r="DL16" s="463"/>
      <c r="DM16" s="463"/>
      <c r="DN16" s="463"/>
      <c r="DO16" s="463"/>
      <c r="DP16" s="463"/>
      <c r="DQ16" s="463"/>
      <c r="DR16" s="463"/>
      <c r="DS16" s="463"/>
      <c r="DT16" s="463"/>
      <c r="DU16" s="463"/>
      <c r="DV16" s="463"/>
      <c r="DW16" s="463"/>
      <c r="DX16" s="463"/>
      <c r="DY16" s="463"/>
      <c r="DZ16" s="463"/>
      <c r="EA16" s="463"/>
      <c r="EB16" s="463"/>
      <c r="EC16" s="463"/>
      <c r="ED16" s="463"/>
      <c r="EE16" s="463"/>
      <c r="EF16" s="463"/>
      <c r="EG16" s="463"/>
      <c r="EH16" s="463"/>
      <c r="EI16" s="463"/>
      <c r="EJ16" s="464"/>
    </row>
    <row r="17" spans="1:143" s="141" customFormat="1" ht="12.75" customHeight="1">
      <c r="A17" s="465" t="s">
        <v>1170</v>
      </c>
      <c r="B17" s="465"/>
      <c r="C17" s="465"/>
      <c r="D17" s="465"/>
      <c r="E17" s="465"/>
      <c r="F17" s="465"/>
      <c r="G17" s="465"/>
      <c r="H17" s="465"/>
      <c r="I17" s="465"/>
      <c r="J17" s="465"/>
      <c r="K17" s="465"/>
      <c r="L17" s="465"/>
      <c r="M17" s="465"/>
      <c r="N17" s="465"/>
      <c r="O17" s="465"/>
      <c r="P17" s="465"/>
      <c r="Q17" s="465"/>
      <c r="R17" s="465"/>
      <c r="S17" s="465"/>
      <c r="T17" s="465"/>
      <c r="U17" s="465"/>
      <c r="V17" s="465"/>
      <c r="W17" s="465"/>
      <c r="X17" s="465"/>
      <c r="Y17" s="465"/>
      <c r="Z17" s="465"/>
      <c r="AA17" s="465"/>
      <c r="AB17" s="465"/>
      <c r="AC17" s="465"/>
      <c r="AD17" s="465"/>
      <c r="AE17" s="465"/>
      <c r="AF17" s="465"/>
      <c r="AG17" s="465"/>
      <c r="AH17" s="465"/>
      <c r="AI17" s="465"/>
      <c r="AJ17" s="465"/>
      <c r="AK17" s="465"/>
      <c r="AL17" s="465"/>
      <c r="AM17" s="465"/>
      <c r="AN17" s="465"/>
      <c r="AO17" s="465"/>
      <c r="AP17" s="465"/>
      <c r="AQ17" s="465"/>
      <c r="AR17" s="465"/>
      <c r="AS17" s="465"/>
      <c r="AT17" s="465"/>
      <c r="AU17" s="465"/>
      <c r="AV17" s="465"/>
      <c r="AW17" s="465"/>
      <c r="AX17" s="465"/>
      <c r="AY17" s="465"/>
      <c r="AZ17" s="465"/>
      <c r="BA17" s="465"/>
      <c r="BB17" s="465"/>
      <c r="BC17" s="465"/>
      <c r="BD17" s="465"/>
      <c r="BE17" s="465"/>
      <c r="BF17" s="465"/>
      <c r="BG17" s="465"/>
      <c r="BH17" s="465"/>
      <c r="BI17" s="465"/>
      <c r="BJ17" s="465"/>
      <c r="BK17" s="465"/>
      <c r="BL17" s="465"/>
      <c r="BM17" s="465"/>
      <c r="BN17" s="465"/>
      <c r="BO17" s="465"/>
      <c r="BP17" s="465"/>
      <c r="BQ17" s="465"/>
      <c r="BR17" s="465"/>
      <c r="BS17" s="465"/>
      <c r="BT17" s="465"/>
      <c r="BU17" s="465"/>
      <c r="BV17" s="465"/>
      <c r="BW17" s="465"/>
      <c r="BX17" s="465"/>
      <c r="BY17" s="465"/>
      <c r="BZ17" s="465"/>
      <c r="CA17" s="465"/>
      <c r="CB17" s="465"/>
      <c r="CC17" s="465"/>
      <c r="CD17" s="465"/>
      <c r="CE17" s="465"/>
      <c r="CF17" s="465"/>
      <c r="CG17" s="465"/>
      <c r="CH17" s="465"/>
      <c r="CI17" s="459">
        <v>204</v>
      </c>
      <c r="CJ17" s="460"/>
      <c r="CK17" s="460"/>
      <c r="CL17" s="460"/>
      <c r="CM17" s="460"/>
      <c r="CN17" s="460"/>
      <c r="CO17" s="460"/>
      <c r="CP17" s="460"/>
      <c r="CQ17" s="460"/>
      <c r="CR17" s="460"/>
      <c r="CS17" s="460"/>
      <c r="CT17" s="461"/>
      <c r="CU17" s="462">
        <f>'Раздел 2'!D7</f>
        <v>0</v>
      </c>
      <c r="CV17" s="463"/>
      <c r="CW17" s="463"/>
      <c r="CX17" s="463"/>
      <c r="CY17" s="463"/>
      <c r="CZ17" s="463">
        <f>'Раздел 1'!D10</f>
        <v>0</v>
      </c>
      <c r="DA17" s="463"/>
      <c r="DB17" s="463"/>
      <c r="DC17" s="463"/>
      <c r="DD17" s="463"/>
      <c r="DE17" s="463"/>
      <c r="DF17" s="463"/>
      <c r="DG17" s="463"/>
      <c r="DH17" s="463"/>
      <c r="DI17" s="463"/>
      <c r="DJ17" s="463"/>
      <c r="DK17" s="463"/>
      <c r="DL17" s="463"/>
      <c r="DM17" s="463"/>
      <c r="DN17" s="463"/>
      <c r="DO17" s="463"/>
      <c r="DP17" s="463"/>
      <c r="DQ17" s="463"/>
      <c r="DR17" s="463"/>
      <c r="DS17" s="463"/>
      <c r="DT17" s="463"/>
      <c r="DU17" s="463"/>
      <c r="DV17" s="463"/>
      <c r="DW17" s="463"/>
      <c r="DX17" s="463"/>
      <c r="DY17" s="463"/>
      <c r="DZ17" s="463"/>
      <c r="EA17" s="463"/>
      <c r="EB17" s="463"/>
      <c r="EC17" s="463"/>
      <c r="ED17" s="463"/>
      <c r="EE17" s="463"/>
      <c r="EF17" s="463"/>
      <c r="EG17" s="463"/>
      <c r="EH17" s="463"/>
      <c r="EI17" s="463"/>
      <c r="EJ17" s="464"/>
    </row>
    <row r="18" spans="1:143" s="141" customFormat="1" ht="12.75" customHeight="1">
      <c r="A18" s="465" t="s">
        <v>1171</v>
      </c>
      <c r="B18" s="465"/>
      <c r="C18" s="465"/>
      <c r="D18" s="465"/>
      <c r="E18" s="465"/>
      <c r="F18" s="465"/>
      <c r="G18" s="465"/>
      <c r="H18" s="465"/>
      <c r="I18" s="465"/>
      <c r="J18" s="465"/>
      <c r="K18" s="465"/>
      <c r="L18" s="465"/>
      <c r="M18" s="465"/>
      <c r="N18" s="465"/>
      <c r="O18" s="465"/>
      <c r="P18" s="465"/>
      <c r="Q18" s="465"/>
      <c r="R18" s="465"/>
      <c r="S18" s="465"/>
      <c r="T18" s="465"/>
      <c r="U18" s="465"/>
      <c r="V18" s="465"/>
      <c r="W18" s="465"/>
      <c r="X18" s="465"/>
      <c r="Y18" s="465"/>
      <c r="Z18" s="465"/>
      <c r="AA18" s="465"/>
      <c r="AB18" s="465"/>
      <c r="AC18" s="465"/>
      <c r="AD18" s="465"/>
      <c r="AE18" s="465"/>
      <c r="AF18" s="465"/>
      <c r="AG18" s="465"/>
      <c r="AH18" s="465"/>
      <c r="AI18" s="465"/>
      <c r="AJ18" s="465"/>
      <c r="AK18" s="465"/>
      <c r="AL18" s="465"/>
      <c r="AM18" s="465"/>
      <c r="AN18" s="465"/>
      <c r="AO18" s="465"/>
      <c r="AP18" s="465"/>
      <c r="AQ18" s="465"/>
      <c r="AR18" s="465"/>
      <c r="AS18" s="465"/>
      <c r="AT18" s="465"/>
      <c r="AU18" s="465"/>
      <c r="AV18" s="465"/>
      <c r="AW18" s="465"/>
      <c r="AX18" s="465"/>
      <c r="AY18" s="465"/>
      <c r="AZ18" s="465"/>
      <c r="BA18" s="465"/>
      <c r="BB18" s="465"/>
      <c r="BC18" s="465"/>
      <c r="BD18" s="465"/>
      <c r="BE18" s="465"/>
      <c r="BF18" s="465"/>
      <c r="BG18" s="465"/>
      <c r="BH18" s="465"/>
      <c r="BI18" s="465"/>
      <c r="BJ18" s="465"/>
      <c r="BK18" s="465"/>
      <c r="BL18" s="465"/>
      <c r="BM18" s="465"/>
      <c r="BN18" s="465"/>
      <c r="BO18" s="465"/>
      <c r="BP18" s="465"/>
      <c r="BQ18" s="465"/>
      <c r="BR18" s="465"/>
      <c r="BS18" s="465"/>
      <c r="BT18" s="465"/>
      <c r="BU18" s="465"/>
      <c r="BV18" s="465"/>
      <c r="BW18" s="465"/>
      <c r="BX18" s="465"/>
      <c r="BY18" s="465"/>
      <c r="BZ18" s="465"/>
      <c r="CA18" s="465"/>
      <c r="CB18" s="465"/>
      <c r="CC18" s="465"/>
      <c r="CD18" s="465"/>
      <c r="CE18" s="465"/>
      <c r="CF18" s="465"/>
      <c r="CG18" s="465"/>
      <c r="CH18" s="465"/>
      <c r="CI18" s="459">
        <v>205</v>
      </c>
      <c r="CJ18" s="460"/>
      <c r="CK18" s="460"/>
      <c r="CL18" s="460"/>
      <c r="CM18" s="460"/>
      <c r="CN18" s="460"/>
      <c r="CO18" s="460"/>
      <c r="CP18" s="460"/>
      <c r="CQ18" s="460"/>
      <c r="CR18" s="460"/>
      <c r="CS18" s="460"/>
      <c r="CT18" s="461"/>
      <c r="CU18" s="462">
        <f>'Раздел 2'!D8</f>
        <v>0</v>
      </c>
      <c r="CV18" s="463"/>
      <c r="CW18" s="463"/>
      <c r="CX18" s="463"/>
      <c r="CY18" s="463"/>
      <c r="CZ18" s="463">
        <f>'Раздел 1'!D11</f>
        <v>0</v>
      </c>
      <c r="DA18" s="463"/>
      <c r="DB18" s="463"/>
      <c r="DC18" s="463"/>
      <c r="DD18" s="463"/>
      <c r="DE18" s="463"/>
      <c r="DF18" s="463"/>
      <c r="DG18" s="463"/>
      <c r="DH18" s="463"/>
      <c r="DI18" s="463"/>
      <c r="DJ18" s="463"/>
      <c r="DK18" s="463"/>
      <c r="DL18" s="463"/>
      <c r="DM18" s="463"/>
      <c r="DN18" s="463"/>
      <c r="DO18" s="463"/>
      <c r="DP18" s="463"/>
      <c r="DQ18" s="463"/>
      <c r="DR18" s="463"/>
      <c r="DS18" s="463"/>
      <c r="DT18" s="463"/>
      <c r="DU18" s="463"/>
      <c r="DV18" s="463"/>
      <c r="DW18" s="463"/>
      <c r="DX18" s="463"/>
      <c r="DY18" s="463"/>
      <c r="DZ18" s="463"/>
      <c r="EA18" s="463"/>
      <c r="EB18" s="463"/>
      <c r="EC18" s="463"/>
      <c r="ED18" s="463"/>
      <c r="EE18" s="463"/>
      <c r="EF18" s="463"/>
      <c r="EG18" s="463"/>
      <c r="EH18" s="463"/>
      <c r="EI18" s="463"/>
      <c r="EJ18" s="464"/>
    </row>
    <row r="20" spans="1:143" ht="33.75" customHeight="1">
      <c r="A20" s="444" t="str">
        <f>'Раздел 3'!B1</f>
        <v xml:space="preserve">Раздел 3. Образовательные программы дошкольного образования и формы их реализации (данный раздел заполняется при наличии лицензии на образовательную деятельность; на конец отчетного года) </v>
      </c>
      <c r="B20" s="444"/>
      <c r="C20" s="444"/>
      <c r="D20" s="444"/>
      <c r="E20" s="444"/>
      <c r="F20" s="444"/>
      <c r="G20" s="444"/>
      <c r="H20" s="444"/>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c r="AM20" s="444"/>
      <c r="AN20" s="444"/>
      <c r="AO20" s="444"/>
      <c r="AP20" s="444"/>
      <c r="AQ20" s="444"/>
      <c r="AR20" s="444"/>
      <c r="AS20" s="444"/>
      <c r="AT20" s="444"/>
      <c r="AU20" s="444"/>
      <c r="AV20" s="444"/>
      <c r="AW20" s="444"/>
      <c r="AX20" s="444"/>
      <c r="AY20" s="444"/>
      <c r="AZ20" s="444"/>
      <c r="BA20" s="444"/>
      <c r="BB20" s="444"/>
      <c r="BC20" s="444"/>
      <c r="BD20" s="444"/>
      <c r="BE20" s="444"/>
      <c r="BF20" s="444"/>
      <c r="BG20" s="444"/>
      <c r="BH20" s="444"/>
      <c r="BI20" s="444"/>
      <c r="BJ20" s="444"/>
      <c r="BK20" s="444"/>
      <c r="BL20" s="444"/>
      <c r="BM20" s="444"/>
      <c r="BN20" s="444"/>
      <c r="BO20" s="444"/>
      <c r="BP20" s="444"/>
      <c r="BQ20" s="444"/>
      <c r="BR20" s="444"/>
      <c r="BS20" s="444"/>
      <c r="BT20" s="444"/>
      <c r="BU20" s="444"/>
      <c r="BV20" s="444"/>
      <c r="BW20" s="444"/>
      <c r="BX20" s="444"/>
      <c r="BY20" s="444"/>
      <c r="BZ20" s="444"/>
      <c r="CA20" s="444"/>
      <c r="CB20" s="444"/>
      <c r="CC20" s="444"/>
      <c r="CD20" s="444"/>
      <c r="CE20" s="444"/>
      <c r="CF20" s="444"/>
      <c r="CG20" s="444"/>
      <c r="CH20" s="444"/>
      <c r="CI20" s="444"/>
      <c r="CJ20" s="444"/>
      <c r="CK20" s="444"/>
      <c r="CL20" s="444"/>
      <c r="CM20" s="444"/>
      <c r="CN20" s="444"/>
      <c r="CO20" s="444"/>
      <c r="CP20" s="444"/>
      <c r="CQ20" s="444"/>
      <c r="CR20" s="444"/>
      <c r="CS20" s="444"/>
      <c r="CT20" s="444"/>
      <c r="CU20" s="444"/>
      <c r="CV20" s="444"/>
      <c r="CW20" s="444"/>
      <c r="CX20" s="444"/>
      <c r="CY20" s="444"/>
      <c r="CZ20" s="444"/>
      <c r="DA20" s="444"/>
      <c r="DB20" s="444"/>
      <c r="DC20" s="444"/>
      <c r="DD20" s="444"/>
      <c r="DE20" s="444"/>
      <c r="DF20" s="444"/>
      <c r="DG20" s="444"/>
      <c r="DH20" s="444"/>
      <c r="DI20" s="444"/>
      <c r="DJ20" s="444"/>
      <c r="DK20" s="444"/>
      <c r="DL20" s="444"/>
      <c r="DM20" s="444"/>
      <c r="DN20" s="444"/>
      <c r="DO20" s="444"/>
      <c r="DP20" s="444"/>
      <c r="DQ20" s="444"/>
      <c r="DR20" s="444"/>
      <c r="DS20" s="444"/>
      <c r="DT20" s="444"/>
      <c r="DU20" s="444"/>
      <c r="DV20" s="444"/>
      <c r="DW20" s="444"/>
      <c r="DX20" s="444"/>
      <c r="DY20" s="444"/>
      <c r="DZ20" s="444"/>
      <c r="EA20" s="444"/>
      <c r="EB20" s="444"/>
      <c r="EC20" s="444"/>
      <c r="ED20" s="444"/>
      <c r="EE20" s="444"/>
      <c r="EF20" s="444"/>
      <c r="EG20" s="444"/>
      <c r="EH20" s="444"/>
      <c r="EI20" s="444"/>
      <c r="EJ20" s="444"/>
      <c r="EK20" s="157"/>
      <c r="EL20" s="157"/>
      <c r="EM20" s="157"/>
    </row>
    <row r="21" spans="1:143">
      <c r="A21" s="143"/>
      <c r="B21" s="143"/>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c r="CN21" s="143"/>
      <c r="CO21" s="143"/>
      <c r="CP21" s="143"/>
      <c r="CQ21" s="143"/>
      <c r="CR21" s="143"/>
      <c r="CS21" s="143"/>
      <c r="CT21" s="143"/>
      <c r="CU21" s="143"/>
      <c r="CV21" s="143"/>
      <c r="CW21" s="143"/>
      <c r="CX21" s="143"/>
      <c r="CY21" s="143"/>
      <c r="CZ21" s="143"/>
      <c r="DA21" s="143"/>
      <c r="DB21" s="143"/>
      <c r="DC21" s="143"/>
      <c r="DD21" s="143"/>
      <c r="DE21" s="143"/>
      <c r="DF21" s="143"/>
      <c r="DG21" s="143"/>
      <c r="DH21" s="143"/>
      <c r="DI21" s="143"/>
      <c r="DJ21" s="143"/>
      <c r="DK21" s="143"/>
      <c r="DL21" s="143"/>
      <c r="DM21" s="143"/>
      <c r="DN21" s="143"/>
      <c r="DO21" s="143"/>
      <c r="DP21" s="143"/>
      <c r="DQ21" s="143"/>
      <c r="DR21" s="143"/>
      <c r="DS21" s="143"/>
      <c r="DT21" s="143"/>
      <c r="DU21" s="143"/>
      <c r="DV21" s="143"/>
      <c r="DW21" s="143"/>
      <c r="DX21" s="143"/>
      <c r="DY21" s="143"/>
      <c r="DZ21" s="143"/>
      <c r="EA21" s="143"/>
      <c r="EB21" s="143"/>
      <c r="EC21" s="143"/>
      <c r="ED21" s="143"/>
      <c r="EE21" s="143"/>
      <c r="EF21" s="143"/>
      <c r="EG21" s="143"/>
      <c r="EH21" s="143"/>
      <c r="EI21" s="143"/>
      <c r="EJ21" s="143"/>
      <c r="EK21" s="143"/>
      <c r="EL21" s="143"/>
      <c r="EM21" s="143"/>
    </row>
    <row r="22" spans="1:143" ht="25.5" customHeight="1">
      <c r="A22" s="445" t="s">
        <v>1174</v>
      </c>
      <c r="B22" s="446"/>
      <c r="C22" s="446"/>
      <c r="D22" s="446"/>
      <c r="E22" s="446"/>
      <c r="F22" s="446"/>
      <c r="G22" s="446"/>
      <c r="H22" s="446"/>
      <c r="I22" s="446"/>
      <c r="J22" s="446"/>
      <c r="K22" s="446"/>
      <c r="L22" s="446"/>
      <c r="M22" s="446"/>
      <c r="N22" s="446"/>
      <c r="O22" s="446"/>
      <c r="P22" s="446"/>
      <c r="Q22" s="446"/>
      <c r="R22" s="446"/>
      <c r="S22" s="446"/>
      <c r="T22" s="446"/>
      <c r="U22" s="446"/>
      <c r="V22" s="446"/>
      <c r="W22" s="446"/>
      <c r="X22" s="446"/>
      <c r="Y22" s="446"/>
      <c r="Z22" s="446"/>
      <c r="AA22" s="446"/>
      <c r="AB22" s="446"/>
      <c r="AC22" s="446"/>
      <c r="AD22" s="446"/>
      <c r="AE22" s="446"/>
      <c r="AF22" s="446"/>
      <c r="AG22" s="446"/>
      <c r="AH22" s="446"/>
      <c r="AI22" s="446"/>
      <c r="AJ22" s="446"/>
      <c r="AK22" s="446"/>
      <c r="AL22" s="446"/>
      <c r="AM22" s="446"/>
      <c r="AN22" s="446"/>
      <c r="AO22" s="446"/>
      <c r="AP22" s="446"/>
      <c r="AQ22" s="446"/>
      <c r="AR22" s="446"/>
      <c r="AS22" s="446"/>
      <c r="AT22" s="446"/>
      <c r="AU22" s="446"/>
      <c r="AV22" s="446"/>
      <c r="AW22" s="446"/>
      <c r="AX22" s="446"/>
      <c r="AY22" s="447"/>
      <c r="AZ22" s="436" t="s">
        <v>97</v>
      </c>
      <c r="BA22" s="436"/>
      <c r="BB22" s="436"/>
      <c r="BC22" s="436"/>
      <c r="BD22" s="436"/>
      <c r="BE22" s="436"/>
      <c r="BF22" s="436"/>
      <c r="BG22" s="436"/>
      <c r="BH22" s="436" t="s">
        <v>1117</v>
      </c>
      <c r="BI22" s="436"/>
      <c r="BJ22" s="436"/>
      <c r="BK22" s="436"/>
      <c r="BL22" s="436"/>
      <c r="BM22" s="436"/>
      <c r="BN22" s="436"/>
      <c r="BO22" s="436"/>
      <c r="BP22" s="436"/>
      <c r="BQ22" s="436"/>
      <c r="BR22" s="436"/>
      <c r="BS22" s="436"/>
      <c r="BT22" s="436"/>
      <c r="BU22" s="436"/>
      <c r="BV22" s="436"/>
      <c r="BW22" s="436"/>
      <c r="BX22" s="436"/>
      <c r="BY22" s="436"/>
      <c r="BZ22" s="436"/>
      <c r="CA22" s="436"/>
      <c r="CB22" s="436"/>
      <c r="CC22" s="436"/>
      <c r="CD22" s="436"/>
      <c r="CE22" s="436"/>
      <c r="CF22" s="436"/>
      <c r="CG22" s="436"/>
      <c r="CH22" s="436"/>
      <c r="CI22" s="436" t="s">
        <v>1119</v>
      </c>
      <c r="CJ22" s="436"/>
      <c r="CK22" s="436"/>
      <c r="CL22" s="436"/>
      <c r="CM22" s="436"/>
      <c r="CN22" s="436"/>
      <c r="CO22" s="436"/>
      <c r="CP22" s="436"/>
      <c r="CQ22" s="436"/>
      <c r="CR22" s="436"/>
      <c r="CS22" s="436"/>
      <c r="CT22" s="436"/>
      <c r="CU22" s="436"/>
      <c r="CV22" s="436"/>
      <c r="CW22" s="436"/>
      <c r="CX22" s="436"/>
      <c r="CY22" s="436"/>
      <c r="CZ22" s="436"/>
      <c r="DA22" s="436"/>
      <c r="DB22" s="436"/>
      <c r="DC22" s="436"/>
      <c r="DD22" s="436"/>
      <c r="DE22" s="436"/>
      <c r="DF22" s="436"/>
      <c r="DG22" s="436"/>
      <c r="DH22" s="436"/>
      <c r="DI22" s="436"/>
      <c r="DJ22" s="436"/>
      <c r="DK22" s="436"/>
      <c r="DL22" s="436"/>
      <c r="DM22" s="445" t="s">
        <v>1175</v>
      </c>
      <c r="DN22" s="446"/>
      <c r="DO22" s="446"/>
      <c r="DP22" s="446"/>
      <c r="DQ22" s="446"/>
      <c r="DR22" s="446"/>
      <c r="DS22" s="446"/>
      <c r="DT22" s="446"/>
      <c r="DU22" s="446"/>
      <c r="DV22" s="446"/>
      <c r="DW22" s="446"/>
      <c r="DX22" s="446"/>
      <c r="DY22" s="446"/>
      <c r="DZ22" s="446"/>
      <c r="EA22" s="446"/>
      <c r="EB22" s="446"/>
      <c r="EC22" s="446"/>
      <c r="ED22" s="446"/>
      <c r="EE22" s="446"/>
      <c r="EF22" s="446"/>
      <c r="EG22" s="446"/>
      <c r="EH22" s="446"/>
      <c r="EI22" s="446"/>
      <c r="EJ22" s="447"/>
      <c r="EK22" s="142"/>
      <c r="EL22" s="142"/>
      <c r="EM22" s="142"/>
    </row>
    <row r="23" spans="1:143" ht="66" customHeight="1">
      <c r="A23" s="413"/>
      <c r="B23" s="414"/>
      <c r="C23" s="414"/>
      <c r="D23" s="414"/>
      <c r="E23" s="414"/>
      <c r="F23" s="414"/>
      <c r="G23" s="414"/>
      <c r="H23" s="414"/>
      <c r="I23" s="414"/>
      <c r="J23" s="414"/>
      <c r="K23" s="414"/>
      <c r="L23" s="414"/>
      <c r="M23" s="414"/>
      <c r="N23" s="414"/>
      <c r="O23" s="414"/>
      <c r="P23" s="414"/>
      <c r="Q23" s="414"/>
      <c r="R23" s="414"/>
      <c r="S23" s="414"/>
      <c r="T23" s="414"/>
      <c r="U23" s="414"/>
      <c r="V23" s="414"/>
      <c r="W23" s="414"/>
      <c r="X23" s="414"/>
      <c r="Y23" s="414"/>
      <c r="Z23" s="414"/>
      <c r="AA23" s="414"/>
      <c r="AB23" s="414"/>
      <c r="AC23" s="414"/>
      <c r="AD23" s="414"/>
      <c r="AE23" s="414"/>
      <c r="AF23" s="414"/>
      <c r="AG23" s="414"/>
      <c r="AH23" s="414"/>
      <c r="AI23" s="414"/>
      <c r="AJ23" s="414"/>
      <c r="AK23" s="414"/>
      <c r="AL23" s="414"/>
      <c r="AM23" s="414"/>
      <c r="AN23" s="414"/>
      <c r="AO23" s="414"/>
      <c r="AP23" s="414"/>
      <c r="AQ23" s="414"/>
      <c r="AR23" s="414"/>
      <c r="AS23" s="414"/>
      <c r="AT23" s="414"/>
      <c r="AU23" s="414"/>
      <c r="AV23" s="414"/>
      <c r="AW23" s="414"/>
      <c r="AX23" s="414"/>
      <c r="AY23" s="415"/>
      <c r="AZ23" s="436"/>
      <c r="BA23" s="436"/>
      <c r="BB23" s="436"/>
      <c r="BC23" s="436"/>
      <c r="BD23" s="436"/>
      <c r="BE23" s="436"/>
      <c r="BF23" s="436"/>
      <c r="BG23" s="436"/>
      <c r="BH23" s="436" t="s">
        <v>98</v>
      </c>
      <c r="BI23" s="436"/>
      <c r="BJ23" s="436"/>
      <c r="BK23" s="436"/>
      <c r="BL23" s="436"/>
      <c r="BM23" s="436"/>
      <c r="BN23" s="436"/>
      <c r="BO23" s="436"/>
      <c r="BP23" s="436" t="s">
        <v>1118</v>
      </c>
      <c r="BQ23" s="436"/>
      <c r="BR23" s="436"/>
      <c r="BS23" s="436"/>
      <c r="BT23" s="436"/>
      <c r="BU23" s="436"/>
      <c r="BV23" s="436"/>
      <c r="BW23" s="436"/>
      <c r="BX23" s="436"/>
      <c r="BY23" s="436"/>
      <c r="BZ23" s="436"/>
      <c r="CA23" s="436"/>
      <c r="CB23" s="436"/>
      <c r="CC23" s="436"/>
      <c r="CD23" s="436"/>
      <c r="CE23" s="436"/>
      <c r="CF23" s="436"/>
      <c r="CG23" s="436"/>
      <c r="CH23" s="436"/>
      <c r="CI23" s="436"/>
      <c r="CJ23" s="436"/>
      <c r="CK23" s="436"/>
      <c r="CL23" s="436"/>
      <c r="CM23" s="436"/>
      <c r="CN23" s="436"/>
      <c r="CO23" s="436"/>
      <c r="CP23" s="436"/>
      <c r="CQ23" s="436"/>
      <c r="CR23" s="436"/>
      <c r="CS23" s="436"/>
      <c r="CT23" s="436"/>
      <c r="CU23" s="436"/>
      <c r="CV23" s="436"/>
      <c r="CW23" s="436"/>
      <c r="CX23" s="436"/>
      <c r="CY23" s="436"/>
      <c r="CZ23" s="436"/>
      <c r="DA23" s="436"/>
      <c r="DB23" s="436"/>
      <c r="DC23" s="436"/>
      <c r="DD23" s="436"/>
      <c r="DE23" s="436"/>
      <c r="DF23" s="436"/>
      <c r="DG23" s="436"/>
      <c r="DH23" s="436"/>
      <c r="DI23" s="436"/>
      <c r="DJ23" s="436"/>
      <c r="DK23" s="436"/>
      <c r="DL23" s="436"/>
      <c r="DM23" s="413"/>
      <c r="DN23" s="414"/>
      <c r="DO23" s="414"/>
      <c r="DP23" s="414"/>
      <c r="DQ23" s="414"/>
      <c r="DR23" s="414"/>
      <c r="DS23" s="414"/>
      <c r="DT23" s="414"/>
      <c r="DU23" s="414"/>
      <c r="DV23" s="414"/>
      <c r="DW23" s="414"/>
      <c r="DX23" s="414"/>
      <c r="DY23" s="414"/>
      <c r="DZ23" s="414"/>
      <c r="EA23" s="414"/>
      <c r="EB23" s="414"/>
      <c r="EC23" s="414"/>
      <c r="ED23" s="414"/>
      <c r="EE23" s="414"/>
      <c r="EF23" s="414"/>
      <c r="EG23" s="414"/>
      <c r="EH23" s="414"/>
      <c r="EI23" s="414"/>
      <c r="EJ23" s="415"/>
      <c r="EK23" s="142"/>
      <c r="EL23" s="142"/>
      <c r="EM23" s="142"/>
    </row>
    <row r="24" spans="1:143">
      <c r="A24" s="448">
        <v>1</v>
      </c>
      <c r="B24" s="449"/>
      <c r="C24" s="449"/>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449"/>
      <c r="AL24" s="449"/>
      <c r="AM24" s="449"/>
      <c r="AN24" s="449"/>
      <c r="AO24" s="449"/>
      <c r="AP24" s="449"/>
      <c r="AQ24" s="449"/>
      <c r="AR24" s="449"/>
      <c r="AS24" s="449"/>
      <c r="AT24" s="449"/>
      <c r="AU24" s="449"/>
      <c r="AV24" s="449"/>
      <c r="AW24" s="449"/>
      <c r="AX24" s="449"/>
      <c r="AY24" s="450"/>
      <c r="AZ24" s="436">
        <v>2</v>
      </c>
      <c r="BA24" s="436"/>
      <c r="BB24" s="436"/>
      <c r="BC24" s="436"/>
      <c r="BD24" s="436"/>
      <c r="BE24" s="436"/>
      <c r="BF24" s="436"/>
      <c r="BG24" s="436"/>
      <c r="BH24" s="436">
        <v>3</v>
      </c>
      <c r="BI24" s="436"/>
      <c r="BJ24" s="436"/>
      <c r="BK24" s="436"/>
      <c r="BL24" s="436"/>
      <c r="BM24" s="436"/>
      <c r="BN24" s="436"/>
      <c r="BO24" s="436"/>
      <c r="BP24" s="436">
        <v>4</v>
      </c>
      <c r="BQ24" s="436"/>
      <c r="BR24" s="436"/>
      <c r="BS24" s="436"/>
      <c r="BT24" s="436"/>
      <c r="BU24" s="436"/>
      <c r="BV24" s="436"/>
      <c r="BW24" s="436"/>
      <c r="BX24" s="436"/>
      <c r="BY24" s="436"/>
      <c r="BZ24" s="436"/>
      <c r="CA24" s="436"/>
      <c r="CB24" s="436"/>
      <c r="CC24" s="436"/>
      <c r="CD24" s="436"/>
      <c r="CE24" s="436"/>
      <c r="CF24" s="436"/>
      <c r="CG24" s="436"/>
      <c r="CH24" s="436"/>
      <c r="CI24" s="436">
        <v>5</v>
      </c>
      <c r="CJ24" s="436"/>
      <c r="CK24" s="436"/>
      <c r="CL24" s="436"/>
      <c r="CM24" s="436"/>
      <c r="CN24" s="436"/>
      <c r="CO24" s="436"/>
      <c r="CP24" s="436"/>
      <c r="CQ24" s="436"/>
      <c r="CR24" s="436"/>
      <c r="CS24" s="436"/>
      <c r="CT24" s="436"/>
      <c r="CU24" s="436"/>
      <c r="CV24" s="436"/>
      <c r="CW24" s="436"/>
      <c r="CX24" s="436"/>
      <c r="CY24" s="436"/>
      <c r="CZ24" s="436"/>
      <c r="DA24" s="436"/>
      <c r="DB24" s="436"/>
      <c r="DC24" s="436"/>
      <c r="DD24" s="436"/>
      <c r="DE24" s="436"/>
      <c r="DF24" s="436"/>
      <c r="DG24" s="436"/>
      <c r="DH24" s="436"/>
      <c r="DI24" s="436"/>
      <c r="DJ24" s="436"/>
      <c r="DK24" s="436"/>
      <c r="DL24" s="436"/>
      <c r="DM24" s="451">
        <v>6</v>
      </c>
      <c r="DN24" s="451"/>
      <c r="DO24" s="451"/>
      <c r="DP24" s="451"/>
      <c r="DQ24" s="451"/>
      <c r="DR24" s="451"/>
      <c r="DS24" s="451"/>
      <c r="DT24" s="451"/>
      <c r="DU24" s="451"/>
      <c r="DV24" s="451"/>
      <c r="DW24" s="451"/>
      <c r="DX24" s="451"/>
      <c r="DY24" s="451"/>
      <c r="DZ24" s="451"/>
      <c r="EA24" s="451"/>
      <c r="EB24" s="451"/>
      <c r="EC24" s="451"/>
      <c r="ED24" s="451"/>
      <c r="EE24" s="451"/>
      <c r="EF24" s="451"/>
      <c r="EG24" s="451"/>
      <c r="EH24" s="451"/>
      <c r="EI24" s="451"/>
      <c r="EJ24" s="451"/>
      <c r="EK24" s="142"/>
      <c r="EL24" s="142"/>
      <c r="EM24" s="142"/>
    </row>
    <row r="25" spans="1:143" ht="35.25" customHeight="1">
      <c r="A25" s="440" t="s">
        <v>1176</v>
      </c>
      <c r="B25" s="441"/>
      <c r="C25" s="441"/>
      <c r="D25" s="441"/>
      <c r="E25" s="441"/>
      <c r="F25" s="441"/>
      <c r="G25" s="441"/>
      <c r="H25" s="441"/>
      <c r="I25" s="441"/>
      <c r="J25" s="441"/>
      <c r="K25" s="441"/>
      <c r="L25" s="441"/>
      <c r="M25" s="441"/>
      <c r="N25" s="441"/>
      <c r="O25" s="441"/>
      <c r="P25" s="441"/>
      <c r="Q25" s="441"/>
      <c r="R25" s="441"/>
      <c r="S25" s="441"/>
      <c r="T25" s="441"/>
      <c r="U25" s="441"/>
      <c r="V25" s="441"/>
      <c r="W25" s="441"/>
      <c r="X25" s="441"/>
      <c r="Y25" s="441"/>
      <c r="Z25" s="441"/>
      <c r="AA25" s="441"/>
      <c r="AB25" s="441"/>
      <c r="AC25" s="441"/>
      <c r="AD25" s="441"/>
      <c r="AE25" s="441"/>
      <c r="AF25" s="441"/>
      <c r="AG25" s="441"/>
      <c r="AH25" s="441"/>
      <c r="AI25" s="441"/>
      <c r="AJ25" s="441"/>
      <c r="AK25" s="441"/>
      <c r="AL25" s="441"/>
      <c r="AM25" s="441"/>
      <c r="AN25" s="441"/>
      <c r="AO25" s="441"/>
      <c r="AP25" s="441"/>
      <c r="AQ25" s="441"/>
      <c r="AR25" s="441"/>
      <c r="AS25" s="441"/>
      <c r="AT25" s="441"/>
      <c r="AU25" s="441"/>
      <c r="AV25" s="441"/>
      <c r="AW25" s="441"/>
      <c r="AX25" s="441"/>
      <c r="AY25" s="442"/>
      <c r="AZ25" s="443" t="s">
        <v>1179</v>
      </c>
      <c r="BA25" s="443"/>
      <c r="BB25" s="443"/>
      <c r="BC25" s="443"/>
      <c r="BD25" s="443"/>
      <c r="BE25" s="443"/>
      <c r="BF25" s="443"/>
      <c r="BG25" s="443"/>
      <c r="BH25" s="439">
        <f>'Раздел 3'!D5</f>
        <v>4</v>
      </c>
      <c r="BI25" s="436"/>
      <c r="BJ25" s="436"/>
      <c r="BK25" s="436"/>
      <c r="BL25" s="436"/>
      <c r="BM25" s="436"/>
      <c r="BN25" s="436"/>
      <c r="BO25" s="436"/>
      <c r="BP25" s="438">
        <f>'Раздел 3'!E5</f>
        <v>0</v>
      </c>
      <c r="BQ25" s="437"/>
      <c r="BR25" s="437"/>
      <c r="BS25" s="437"/>
      <c r="BT25" s="437"/>
      <c r="BU25" s="437"/>
      <c r="BV25" s="437"/>
      <c r="BW25" s="437"/>
      <c r="BX25" s="437"/>
      <c r="BY25" s="437"/>
      <c r="BZ25" s="437"/>
      <c r="CA25" s="437"/>
      <c r="CB25" s="437"/>
      <c r="CC25" s="437"/>
      <c r="CD25" s="437"/>
      <c r="CE25" s="437"/>
      <c r="CF25" s="437"/>
      <c r="CG25" s="437"/>
      <c r="CH25" s="437"/>
      <c r="CI25" s="438">
        <f>'Раздел 3'!F5</f>
        <v>0</v>
      </c>
      <c r="CJ25" s="437"/>
      <c r="CK25" s="437"/>
      <c r="CL25" s="437"/>
      <c r="CM25" s="437"/>
      <c r="CN25" s="437"/>
      <c r="CO25" s="437"/>
      <c r="CP25" s="437"/>
      <c r="CQ25" s="437"/>
      <c r="CR25" s="437"/>
      <c r="CS25" s="437"/>
      <c r="CT25" s="437"/>
      <c r="CU25" s="437"/>
      <c r="CV25" s="437"/>
      <c r="CW25" s="437"/>
      <c r="CX25" s="437"/>
      <c r="CY25" s="437"/>
      <c r="CZ25" s="437"/>
      <c r="DA25" s="437"/>
      <c r="DB25" s="437"/>
      <c r="DC25" s="437"/>
      <c r="DD25" s="437"/>
      <c r="DE25" s="437"/>
      <c r="DF25" s="437"/>
      <c r="DG25" s="437"/>
      <c r="DH25" s="437"/>
      <c r="DI25" s="437"/>
      <c r="DJ25" s="437"/>
      <c r="DK25" s="437"/>
      <c r="DL25" s="437"/>
      <c r="DM25" s="434">
        <f>'Раздел 3'!G5</f>
        <v>0</v>
      </c>
      <c r="DN25" s="435"/>
      <c r="DO25" s="435"/>
      <c r="DP25" s="435"/>
      <c r="DQ25" s="435"/>
      <c r="DR25" s="435"/>
      <c r="DS25" s="435"/>
      <c r="DT25" s="435"/>
      <c r="DU25" s="435"/>
      <c r="DV25" s="435"/>
      <c r="DW25" s="435"/>
      <c r="DX25" s="435"/>
      <c r="DY25" s="435"/>
      <c r="DZ25" s="435"/>
      <c r="EA25" s="435"/>
      <c r="EB25" s="435"/>
      <c r="EC25" s="435"/>
      <c r="ED25" s="435"/>
      <c r="EE25" s="435"/>
      <c r="EF25" s="435"/>
      <c r="EG25" s="435"/>
      <c r="EH25" s="435"/>
      <c r="EI25" s="435"/>
      <c r="EJ25" s="435"/>
      <c r="EK25" s="142"/>
      <c r="EL25" s="142"/>
      <c r="EM25" s="142"/>
    </row>
    <row r="26" spans="1:143" ht="28.5" customHeight="1">
      <c r="A26" s="440" t="s">
        <v>1116</v>
      </c>
      <c r="B26" s="441"/>
      <c r="C26" s="441"/>
      <c r="D26" s="441"/>
      <c r="E26" s="441"/>
      <c r="F26" s="441"/>
      <c r="G26" s="441"/>
      <c r="H26" s="441"/>
      <c r="I26" s="441"/>
      <c r="J26" s="441"/>
      <c r="K26" s="441"/>
      <c r="L26" s="441"/>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1"/>
      <c r="AM26" s="441"/>
      <c r="AN26" s="441"/>
      <c r="AO26" s="441"/>
      <c r="AP26" s="441"/>
      <c r="AQ26" s="441"/>
      <c r="AR26" s="441"/>
      <c r="AS26" s="441"/>
      <c r="AT26" s="441"/>
      <c r="AU26" s="441"/>
      <c r="AV26" s="441"/>
      <c r="AW26" s="441"/>
      <c r="AX26" s="441"/>
      <c r="AY26" s="442"/>
      <c r="AZ26" s="443" t="s">
        <v>1180</v>
      </c>
      <c r="BA26" s="443"/>
      <c r="BB26" s="443"/>
      <c r="BC26" s="443"/>
      <c r="BD26" s="443"/>
      <c r="BE26" s="443"/>
      <c r="BF26" s="443"/>
      <c r="BG26" s="443"/>
      <c r="BH26" s="436">
        <f>'Раздел 3'!D6</f>
        <v>1</v>
      </c>
      <c r="BI26" s="436"/>
      <c r="BJ26" s="436"/>
      <c r="BK26" s="436"/>
      <c r="BL26" s="436"/>
      <c r="BM26" s="436"/>
      <c r="BN26" s="436"/>
      <c r="BO26" s="436"/>
      <c r="BP26" s="437">
        <f>'Раздел 3'!E6</f>
        <v>0</v>
      </c>
      <c r="BQ26" s="437"/>
      <c r="BR26" s="437"/>
      <c r="BS26" s="437"/>
      <c r="BT26" s="437"/>
      <c r="BU26" s="437"/>
      <c r="BV26" s="437"/>
      <c r="BW26" s="437"/>
      <c r="BX26" s="437"/>
      <c r="BY26" s="437"/>
      <c r="BZ26" s="437"/>
      <c r="CA26" s="437"/>
      <c r="CB26" s="437"/>
      <c r="CC26" s="437"/>
      <c r="CD26" s="437"/>
      <c r="CE26" s="437"/>
      <c r="CF26" s="437"/>
      <c r="CG26" s="437"/>
      <c r="CH26" s="437"/>
      <c r="CI26" s="438">
        <f>'Раздел 3'!F6</f>
        <v>0</v>
      </c>
      <c r="CJ26" s="437"/>
      <c r="CK26" s="437"/>
      <c r="CL26" s="437"/>
      <c r="CM26" s="437"/>
      <c r="CN26" s="437"/>
      <c r="CO26" s="437"/>
      <c r="CP26" s="437"/>
      <c r="CQ26" s="437"/>
      <c r="CR26" s="437"/>
      <c r="CS26" s="437"/>
      <c r="CT26" s="437"/>
      <c r="CU26" s="437"/>
      <c r="CV26" s="437"/>
      <c r="CW26" s="437"/>
      <c r="CX26" s="437"/>
      <c r="CY26" s="437"/>
      <c r="CZ26" s="437"/>
      <c r="DA26" s="437"/>
      <c r="DB26" s="437"/>
      <c r="DC26" s="437"/>
      <c r="DD26" s="437"/>
      <c r="DE26" s="437"/>
      <c r="DF26" s="437"/>
      <c r="DG26" s="437"/>
      <c r="DH26" s="437"/>
      <c r="DI26" s="437"/>
      <c r="DJ26" s="437"/>
      <c r="DK26" s="437"/>
      <c r="DL26" s="437"/>
      <c r="DM26" s="434">
        <f>'Раздел 3'!G6</f>
        <v>0</v>
      </c>
      <c r="DN26" s="435"/>
      <c r="DO26" s="435"/>
      <c r="DP26" s="435"/>
      <c r="DQ26" s="435"/>
      <c r="DR26" s="435"/>
      <c r="DS26" s="435"/>
      <c r="DT26" s="435"/>
      <c r="DU26" s="435"/>
      <c r="DV26" s="435"/>
      <c r="DW26" s="435"/>
      <c r="DX26" s="435"/>
      <c r="DY26" s="435"/>
      <c r="DZ26" s="435"/>
      <c r="EA26" s="435"/>
      <c r="EB26" s="435"/>
      <c r="EC26" s="435"/>
      <c r="ED26" s="435"/>
      <c r="EE26" s="435"/>
      <c r="EF26" s="435"/>
      <c r="EG26" s="435"/>
      <c r="EH26" s="435"/>
      <c r="EI26" s="435"/>
      <c r="EJ26" s="435"/>
      <c r="EK26" s="142"/>
      <c r="EL26" s="142"/>
      <c r="EM26" s="142"/>
    </row>
    <row r="27" spans="1:143" ht="12.75" customHeight="1">
      <c r="A27" s="440" t="s">
        <v>1076</v>
      </c>
      <c r="B27" s="441"/>
      <c r="C27" s="441"/>
      <c r="D27" s="441"/>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1"/>
      <c r="AL27" s="441"/>
      <c r="AM27" s="441"/>
      <c r="AN27" s="441"/>
      <c r="AO27" s="441"/>
      <c r="AP27" s="441"/>
      <c r="AQ27" s="441"/>
      <c r="AR27" s="441"/>
      <c r="AS27" s="441"/>
      <c r="AT27" s="441"/>
      <c r="AU27" s="441"/>
      <c r="AV27" s="441"/>
      <c r="AW27" s="441"/>
      <c r="AX27" s="441"/>
      <c r="AY27" s="442"/>
      <c r="AZ27" s="443" t="s">
        <v>1181</v>
      </c>
      <c r="BA27" s="443"/>
      <c r="BB27" s="443"/>
      <c r="BC27" s="443"/>
      <c r="BD27" s="443"/>
      <c r="BE27" s="443"/>
      <c r="BF27" s="443"/>
      <c r="BG27" s="443"/>
      <c r="BH27" s="436">
        <f>'Раздел 3'!D7</f>
        <v>3</v>
      </c>
      <c r="BI27" s="436"/>
      <c r="BJ27" s="436"/>
      <c r="BK27" s="436"/>
      <c r="BL27" s="436"/>
      <c r="BM27" s="436"/>
      <c r="BN27" s="436"/>
      <c r="BO27" s="436"/>
      <c r="BP27" s="437">
        <f>'Раздел 3'!E7</f>
        <v>0</v>
      </c>
      <c r="BQ27" s="437"/>
      <c r="BR27" s="437"/>
      <c r="BS27" s="437"/>
      <c r="BT27" s="437"/>
      <c r="BU27" s="437"/>
      <c r="BV27" s="437"/>
      <c r="BW27" s="437"/>
      <c r="BX27" s="437"/>
      <c r="BY27" s="437"/>
      <c r="BZ27" s="437"/>
      <c r="CA27" s="437"/>
      <c r="CB27" s="437"/>
      <c r="CC27" s="437"/>
      <c r="CD27" s="437"/>
      <c r="CE27" s="437"/>
      <c r="CF27" s="437"/>
      <c r="CG27" s="437"/>
      <c r="CH27" s="437"/>
      <c r="CI27" s="438">
        <f>'Раздел 3'!F7</f>
        <v>0</v>
      </c>
      <c r="CJ27" s="437"/>
      <c r="CK27" s="437"/>
      <c r="CL27" s="437"/>
      <c r="CM27" s="437"/>
      <c r="CN27" s="437"/>
      <c r="CO27" s="437"/>
      <c r="CP27" s="437"/>
      <c r="CQ27" s="437"/>
      <c r="CR27" s="437"/>
      <c r="CS27" s="437"/>
      <c r="CT27" s="437"/>
      <c r="CU27" s="437"/>
      <c r="CV27" s="437"/>
      <c r="CW27" s="437"/>
      <c r="CX27" s="437"/>
      <c r="CY27" s="437"/>
      <c r="CZ27" s="437"/>
      <c r="DA27" s="437"/>
      <c r="DB27" s="437"/>
      <c r="DC27" s="437"/>
      <c r="DD27" s="437"/>
      <c r="DE27" s="437"/>
      <c r="DF27" s="437"/>
      <c r="DG27" s="437"/>
      <c r="DH27" s="437"/>
      <c r="DI27" s="437"/>
      <c r="DJ27" s="437"/>
      <c r="DK27" s="437"/>
      <c r="DL27" s="437"/>
      <c r="DM27" s="434">
        <f>'Раздел 3'!G7</f>
        <v>0</v>
      </c>
      <c r="DN27" s="435"/>
      <c r="DO27" s="435"/>
      <c r="DP27" s="435"/>
      <c r="DQ27" s="435"/>
      <c r="DR27" s="435"/>
      <c r="DS27" s="435"/>
      <c r="DT27" s="435"/>
      <c r="DU27" s="435"/>
      <c r="DV27" s="435"/>
      <c r="DW27" s="435"/>
      <c r="DX27" s="435"/>
      <c r="DY27" s="435"/>
      <c r="DZ27" s="435"/>
      <c r="EA27" s="435"/>
      <c r="EB27" s="435"/>
      <c r="EC27" s="435"/>
      <c r="ED27" s="435"/>
      <c r="EE27" s="435"/>
      <c r="EF27" s="435"/>
      <c r="EG27" s="435"/>
      <c r="EH27" s="435"/>
      <c r="EI27" s="435"/>
      <c r="EJ27" s="435"/>
      <c r="EK27" s="142"/>
      <c r="EL27" s="142"/>
      <c r="EM27" s="142"/>
    </row>
    <row r="28" spans="1:143">
      <c r="DO28" s="44"/>
      <c r="DP28" s="44"/>
      <c r="DQ28" s="44"/>
      <c r="DR28" s="44"/>
      <c r="DS28" s="44"/>
      <c r="DT28" s="44"/>
      <c r="DU28" s="44"/>
      <c r="DV28" s="44"/>
      <c r="DW28" s="44"/>
      <c r="DX28" s="44"/>
      <c r="EK28" s="44"/>
      <c r="EL28" s="44"/>
      <c r="EM28" s="44"/>
    </row>
  </sheetData>
  <sheetProtection password="CF7A" sheet="1" objects="1" scenarios="1" formatColumns="0" formatRows="0" autoFilter="0"/>
  <mergeCells count="73">
    <mergeCell ref="CU17:EJ17"/>
    <mergeCell ref="CI14:CT14"/>
    <mergeCell ref="CI15:CT15"/>
    <mergeCell ref="CI18:CT18"/>
    <mergeCell ref="A14:CH14"/>
    <mergeCell ref="A15:CH15"/>
    <mergeCell ref="A16:CH16"/>
    <mergeCell ref="A17:CH17"/>
    <mergeCell ref="A18:CH18"/>
    <mergeCell ref="CI17:CT17"/>
    <mergeCell ref="CU18:EJ18"/>
    <mergeCell ref="CU8:EJ8"/>
    <mergeCell ref="B9:CH9"/>
    <mergeCell ref="CI9:CT9"/>
    <mergeCell ref="CU9:EJ9"/>
    <mergeCell ref="CI16:CT16"/>
    <mergeCell ref="CU14:EJ14"/>
    <mergeCell ref="CU15:EJ15"/>
    <mergeCell ref="CU16:EJ16"/>
    <mergeCell ref="A11:EJ11"/>
    <mergeCell ref="B8:CH8"/>
    <mergeCell ref="CI8:CT8"/>
    <mergeCell ref="A13:CH13"/>
    <mergeCell ref="CI13:CT13"/>
    <mergeCell ref="CU13:EJ13"/>
    <mergeCell ref="B1:EI1"/>
    <mergeCell ref="A3:CH3"/>
    <mergeCell ref="CI3:CT3"/>
    <mergeCell ref="CU3:EJ3"/>
    <mergeCell ref="B5:CH5"/>
    <mergeCell ref="CI5:CT5"/>
    <mergeCell ref="CU5:EJ5"/>
    <mergeCell ref="A4:CH4"/>
    <mergeCell ref="CI4:CT4"/>
    <mergeCell ref="CU4:EJ4"/>
    <mergeCell ref="CU6:EJ6"/>
    <mergeCell ref="B7:CH7"/>
    <mergeCell ref="CI7:CT7"/>
    <mergeCell ref="CU7:EJ7"/>
    <mergeCell ref="B6:CH6"/>
    <mergeCell ref="CI6:CT6"/>
    <mergeCell ref="BH23:BO23"/>
    <mergeCell ref="BH24:BO24"/>
    <mergeCell ref="A20:EJ20"/>
    <mergeCell ref="A22:AY23"/>
    <mergeCell ref="A24:AY24"/>
    <mergeCell ref="DM22:EJ23"/>
    <mergeCell ref="DM24:EJ24"/>
    <mergeCell ref="BH22:CH22"/>
    <mergeCell ref="CI22:DL23"/>
    <mergeCell ref="CI24:DL24"/>
    <mergeCell ref="BP23:CH23"/>
    <mergeCell ref="BP24:CH24"/>
    <mergeCell ref="A26:AY26"/>
    <mergeCell ref="A27:AY27"/>
    <mergeCell ref="AZ22:BG23"/>
    <mergeCell ref="AZ24:BG24"/>
    <mergeCell ref="AZ25:BG25"/>
    <mergeCell ref="AZ26:BG26"/>
    <mergeCell ref="AZ27:BG27"/>
    <mergeCell ref="A25:AY25"/>
    <mergeCell ref="DM25:EJ25"/>
    <mergeCell ref="DM26:EJ26"/>
    <mergeCell ref="DM27:EJ27"/>
    <mergeCell ref="BH26:BO26"/>
    <mergeCell ref="BH27:BO27"/>
    <mergeCell ref="BP26:CH26"/>
    <mergeCell ref="BP27:CH27"/>
    <mergeCell ref="CI25:DL25"/>
    <mergeCell ref="CI26:DL26"/>
    <mergeCell ref="CI27:DL27"/>
    <mergeCell ref="BP25:CH25"/>
    <mergeCell ref="BH25:BO25"/>
  </mergeCells>
  <phoneticPr fontId="0" type="noConversion"/>
  <conditionalFormatting sqref="CU14 EK25:EM27 CU5:EJ9">
    <cfRule type="cellIs" dxfId="31" priority="7" stopIfTrue="1" operator="equal">
      <formula>0</formula>
    </cfRule>
  </conditionalFormatting>
  <conditionalFormatting sqref="CU15">
    <cfRule type="cellIs" dxfId="30" priority="5" stopIfTrue="1" operator="equal">
      <formula>0</formula>
    </cfRule>
  </conditionalFormatting>
  <conditionalFormatting sqref="CU16">
    <cfRule type="cellIs" dxfId="29" priority="4" stopIfTrue="1" operator="equal">
      <formula>0</formula>
    </cfRule>
  </conditionalFormatting>
  <conditionalFormatting sqref="CU17">
    <cfRule type="cellIs" dxfId="28" priority="3" stopIfTrue="1" operator="equal">
      <formula>0</formula>
    </cfRule>
  </conditionalFormatting>
  <conditionalFormatting sqref="CU18">
    <cfRule type="cellIs" dxfId="27" priority="2" stopIfTrue="1" operator="equal">
      <formula>0</formula>
    </cfRule>
  </conditionalFormatting>
  <pageMargins left="0.78740157480314965" right="0.70866141732283472" top="0.78740157480314965" bottom="0.39370078740157483" header="0.19685039370078741" footer="0.19685039370078741"/>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sheetPr codeName="Лист40">
    <tabColor rgb="FFFFFF00"/>
  </sheetPr>
  <dimension ref="A1:Q33"/>
  <sheetViews>
    <sheetView view="pageBreakPreview" zoomScale="115" zoomScaleNormal="85" zoomScaleSheetLayoutView="115" workbookViewId="0">
      <selection activeCell="E8" sqref="E8"/>
    </sheetView>
  </sheetViews>
  <sheetFormatPr defaultRowHeight="13.2"/>
  <cols>
    <col min="1" max="1" width="46.6640625" customWidth="1"/>
    <col min="2" max="2" width="6.6640625" customWidth="1"/>
    <col min="3" max="3" width="9.5546875" customWidth="1"/>
    <col min="4" max="4" width="13.5546875" customWidth="1"/>
    <col min="5" max="5" width="16.109375" customWidth="1"/>
    <col min="6" max="6" width="12.88671875" customWidth="1"/>
    <col min="7" max="7" width="10" customWidth="1"/>
    <col min="8" max="8" width="15" customWidth="1"/>
    <col min="9" max="9" width="5.88671875" customWidth="1"/>
    <col min="10" max="10" width="44.6640625" style="226" hidden="1" customWidth="1"/>
    <col min="11" max="12" width="9.109375" style="226" hidden="1" customWidth="1"/>
    <col min="13" max="13" width="7.6640625" style="226" hidden="1" customWidth="1"/>
    <col min="14" max="14" width="0.44140625" style="226" customWidth="1"/>
    <col min="15" max="15" width="4" style="226" hidden="1" customWidth="1"/>
    <col min="16" max="16" width="4.5546875" style="226" hidden="1" customWidth="1"/>
    <col min="17" max="17" width="9.109375" style="226" customWidth="1"/>
  </cols>
  <sheetData>
    <row r="1" spans="1:17" ht="25.5" customHeight="1">
      <c r="A1" s="469" t="s">
        <v>1182</v>
      </c>
      <c r="B1" s="469"/>
      <c r="C1" s="469"/>
      <c r="D1" s="469"/>
      <c r="E1" s="469"/>
      <c r="F1" s="469"/>
      <c r="G1" s="469"/>
      <c r="H1" s="469"/>
      <c r="J1" s="223"/>
      <c r="K1" s="223"/>
      <c r="L1" s="223"/>
      <c r="M1" s="223"/>
      <c r="N1" s="223"/>
      <c r="O1" s="223"/>
      <c r="P1" s="223"/>
      <c r="Q1" s="223"/>
    </row>
    <row r="2" spans="1:17" ht="9" customHeight="1">
      <c r="A2" s="468"/>
      <c r="B2" s="468"/>
      <c r="C2" s="468"/>
      <c r="D2" s="468"/>
      <c r="E2" s="468"/>
      <c r="F2" s="468"/>
      <c r="G2" s="468"/>
      <c r="H2" s="468"/>
      <c r="J2" s="223"/>
      <c r="K2" s="223"/>
      <c r="L2" s="223"/>
      <c r="M2" s="223"/>
      <c r="N2" s="223"/>
      <c r="O2" s="223"/>
      <c r="P2" s="223"/>
      <c r="Q2" s="223"/>
    </row>
    <row r="3" spans="1:17" ht="30" customHeight="1">
      <c r="A3" s="470" t="s">
        <v>108</v>
      </c>
      <c r="B3" s="470" t="s">
        <v>17</v>
      </c>
      <c r="C3" s="470" t="s">
        <v>39</v>
      </c>
      <c r="D3" s="470" t="s">
        <v>1185</v>
      </c>
      <c r="E3" s="470"/>
      <c r="F3" s="470"/>
      <c r="G3" s="470"/>
      <c r="H3" s="470"/>
      <c r="J3" s="466"/>
      <c r="K3" s="467"/>
      <c r="L3" s="467"/>
      <c r="M3" s="224"/>
      <c r="N3" s="224"/>
      <c r="O3" s="224"/>
      <c r="P3" s="225"/>
      <c r="Q3" s="223"/>
    </row>
    <row r="4" spans="1:17" ht="38.25" customHeight="1">
      <c r="A4" s="470"/>
      <c r="B4" s="470"/>
      <c r="C4" s="470"/>
      <c r="D4" s="214" t="s">
        <v>1186</v>
      </c>
      <c r="E4" s="214" t="s">
        <v>1187</v>
      </c>
      <c r="F4" s="214" t="s">
        <v>1188</v>
      </c>
      <c r="G4" s="214" t="s">
        <v>1189</v>
      </c>
      <c r="H4" s="214" t="s">
        <v>1190</v>
      </c>
      <c r="J4" s="466"/>
      <c r="K4" s="467"/>
      <c r="L4" s="467"/>
      <c r="M4" s="224"/>
      <c r="N4" s="224"/>
      <c r="O4" s="224"/>
      <c r="P4" s="225"/>
      <c r="Q4" s="223"/>
    </row>
    <row r="5" spans="1:17">
      <c r="A5" s="214">
        <v>1</v>
      </c>
      <c r="B5" s="214">
        <v>2</v>
      </c>
      <c r="C5" s="214" t="s">
        <v>12</v>
      </c>
      <c r="D5" s="214" t="s">
        <v>13</v>
      </c>
      <c r="E5" s="214" t="s">
        <v>14</v>
      </c>
      <c r="F5" s="214" t="s">
        <v>18</v>
      </c>
      <c r="G5" s="214">
        <v>7</v>
      </c>
      <c r="H5" s="214">
        <v>8</v>
      </c>
      <c r="J5" s="224"/>
      <c r="K5" s="224"/>
      <c r="L5" s="224"/>
      <c r="M5" s="224"/>
      <c r="N5" s="224"/>
      <c r="O5" s="224"/>
      <c r="P5" s="223"/>
      <c r="Q5" s="223"/>
    </row>
    <row r="6" spans="1:17" ht="24" customHeight="1">
      <c r="A6" s="220" t="s">
        <v>1183</v>
      </c>
      <c r="B6" s="214">
        <v>401</v>
      </c>
      <c r="C6" s="221">
        <f>'Раздел 4'!D5</f>
        <v>6</v>
      </c>
      <c r="D6" s="221">
        <f>'Раздел 4'!E5</f>
        <v>0</v>
      </c>
      <c r="E6" s="221">
        <f>'Раздел 4'!F5</f>
        <v>1</v>
      </c>
      <c r="F6" s="221">
        <f>'Раздел 4'!G5</f>
        <v>3</v>
      </c>
      <c r="G6" s="221">
        <f>'Раздел 4'!H5</f>
        <v>2</v>
      </c>
      <c r="H6" s="221">
        <f>'Раздел 4'!I5</f>
        <v>0</v>
      </c>
      <c r="J6" s="224"/>
      <c r="K6" s="224"/>
      <c r="L6" s="224"/>
      <c r="M6" s="224"/>
      <c r="N6" s="224"/>
      <c r="O6" s="224"/>
      <c r="P6" s="223"/>
      <c r="Q6" s="223"/>
    </row>
    <row r="7" spans="1:17" ht="26.4">
      <c r="A7" s="215" t="s">
        <v>1072</v>
      </c>
      <c r="B7" s="214">
        <v>402</v>
      </c>
      <c r="C7" s="221">
        <f>'Раздел 4'!D6</f>
        <v>1</v>
      </c>
      <c r="D7" s="221">
        <f>'Раздел 4'!E6</f>
        <v>0</v>
      </c>
      <c r="E7" s="221">
        <f>'Раздел 4'!F6</f>
        <v>0</v>
      </c>
      <c r="F7" s="221">
        <f>'Раздел 4'!G6</f>
        <v>0</v>
      </c>
      <c r="G7" s="221">
        <f>'Раздел 4'!H6</f>
        <v>1</v>
      </c>
      <c r="H7" s="221">
        <f>'Раздел 4'!I6</f>
        <v>0</v>
      </c>
      <c r="J7" s="224"/>
      <c r="K7" s="224"/>
      <c r="L7" s="224"/>
      <c r="M7" s="224"/>
      <c r="N7" s="224"/>
      <c r="O7" s="224"/>
      <c r="P7" s="223"/>
      <c r="Q7" s="223"/>
    </row>
    <row r="8" spans="1:17" ht="26.4">
      <c r="A8" s="216" t="s">
        <v>1115</v>
      </c>
      <c r="B8" s="214">
        <v>403</v>
      </c>
      <c r="C8" s="221">
        <f>'Раздел 4'!D7</f>
        <v>0</v>
      </c>
      <c r="D8" s="221">
        <f>'Раздел 4'!E7</f>
        <v>0</v>
      </c>
      <c r="E8" s="221">
        <f>'Раздел 4'!F7</f>
        <v>0</v>
      </c>
      <c r="F8" s="221">
        <f>'Раздел 4'!G7</f>
        <v>0</v>
      </c>
      <c r="G8" s="221">
        <f>'Раздел 4'!H7</f>
        <v>0</v>
      </c>
      <c r="H8" s="221">
        <f>'Раздел 4'!I7</f>
        <v>0</v>
      </c>
      <c r="J8" s="224"/>
      <c r="K8" s="224"/>
      <c r="L8" s="224"/>
      <c r="M8" s="224"/>
      <c r="N8" s="224"/>
      <c r="O8" s="224"/>
      <c r="P8" s="223"/>
      <c r="Q8" s="223"/>
    </row>
    <row r="9" spans="1:17">
      <c r="A9" s="216" t="s">
        <v>100</v>
      </c>
      <c r="B9" s="214">
        <v>404</v>
      </c>
      <c r="C9" s="221">
        <f>'Раздел 4'!D8</f>
        <v>1</v>
      </c>
      <c r="D9" s="221">
        <f>'Раздел 4'!E8</f>
        <v>0</v>
      </c>
      <c r="E9" s="221">
        <f>'Раздел 4'!F8</f>
        <v>0</v>
      </c>
      <c r="F9" s="221">
        <f>'Раздел 4'!G8</f>
        <v>0</v>
      </c>
      <c r="G9" s="221">
        <f>'Раздел 4'!H8</f>
        <v>1</v>
      </c>
      <c r="H9" s="221">
        <f>'Раздел 4'!I8</f>
        <v>0</v>
      </c>
      <c r="J9" s="224"/>
      <c r="K9" s="224"/>
      <c r="L9" s="224"/>
      <c r="M9" s="224"/>
      <c r="N9" s="224"/>
      <c r="O9" s="224"/>
      <c r="P9" s="223"/>
      <c r="Q9" s="223"/>
    </row>
    <row r="10" spans="1:17" ht="26.4">
      <c r="A10" s="217" t="s">
        <v>1469</v>
      </c>
      <c r="B10" s="214">
        <v>405</v>
      </c>
      <c r="C10" s="221">
        <f>'Раздел 4'!D9</f>
        <v>1</v>
      </c>
      <c r="D10" s="221">
        <f>'Раздел 4'!E9</f>
        <v>0</v>
      </c>
      <c r="E10" s="221">
        <f>'Раздел 4'!F9</f>
        <v>0</v>
      </c>
      <c r="F10" s="221">
        <f>'Раздел 4'!G9</f>
        <v>0</v>
      </c>
      <c r="G10" s="221">
        <f>'Раздел 4'!H9</f>
        <v>1</v>
      </c>
      <c r="H10" s="221">
        <f>'Раздел 4'!I9</f>
        <v>0</v>
      </c>
      <c r="J10" s="224"/>
      <c r="K10" s="224"/>
      <c r="L10" s="224"/>
      <c r="M10" s="224"/>
      <c r="N10" s="224"/>
      <c r="O10" s="224"/>
      <c r="P10" s="223"/>
      <c r="Q10" s="223"/>
    </row>
    <row r="11" spans="1:17">
      <c r="A11" s="216" t="s">
        <v>101</v>
      </c>
      <c r="B11" s="214">
        <v>406</v>
      </c>
      <c r="C11" s="221">
        <f>'Раздел 4'!D10</f>
        <v>0</v>
      </c>
      <c r="D11" s="221">
        <f>'Раздел 4'!E10</f>
        <v>0</v>
      </c>
      <c r="E11" s="221">
        <f>'Раздел 4'!F10</f>
        <v>0</v>
      </c>
      <c r="F11" s="221">
        <f>'Раздел 4'!G10</f>
        <v>0</v>
      </c>
      <c r="G11" s="221">
        <f>'Раздел 4'!H10</f>
        <v>0</v>
      </c>
      <c r="H11" s="221">
        <f>'Раздел 4'!I10</f>
        <v>0</v>
      </c>
      <c r="J11" s="224"/>
      <c r="K11" s="224"/>
      <c r="L11" s="224"/>
      <c r="M11" s="224"/>
      <c r="N11" s="224"/>
      <c r="O11" s="224"/>
      <c r="P11" s="223"/>
      <c r="Q11" s="223"/>
    </row>
    <row r="12" spans="1:17">
      <c r="A12" s="216" t="s">
        <v>102</v>
      </c>
      <c r="B12" s="214">
        <v>407</v>
      </c>
      <c r="C12" s="221">
        <f>'Раздел 4'!D11</f>
        <v>0</v>
      </c>
      <c r="D12" s="221">
        <f>'Раздел 4'!E11</f>
        <v>0</v>
      </c>
      <c r="E12" s="221">
        <f>'Раздел 4'!F11</f>
        <v>0</v>
      </c>
      <c r="F12" s="221">
        <f>'Раздел 4'!G11</f>
        <v>0</v>
      </c>
      <c r="G12" s="221">
        <f>'Раздел 4'!H11</f>
        <v>0</v>
      </c>
      <c r="H12" s="221">
        <f>'Раздел 4'!I11</f>
        <v>0</v>
      </c>
      <c r="J12" s="224"/>
      <c r="K12" s="224"/>
      <c r="L12" s="224"/>
      <c r="M12" s="224"/>
      <c r="N12" s="224"/>
      <c r="O12" s="224"/>
      <c r="P12" s="223"/>
      <c r="Q12" s="223"/>
    </row>
    <row r="13" spans="1:17">
      <c r="A13" s="216" t="s">
        <v>103</v>
      </c>
      <c r="B13" s="214">
        <v>408</v>
      </c>
      <c r="C13" s="221">
        <f>'Раздел 4'!D12</f>
        <v>0</v>
      </c>
      <c r="D13" s="221">
        <f>'Раздел 4'!E12</f>
        <v>0</v>
      </c>
      <c r="E13" s="221">
        <f>'Раздел 4'!F12</f>
        <v>0</v>
      </c>
      <c r="F13" s="221">
        <f>'Раздел 4'!G12</f>
        <v>0</v>
      </c>
      <c r="G13" s="221">
        <f>'Раздел 4'!H12</f>
        <v>0</v>
      </c>
      <c r="H13" s="221">
        <f>'Раздел 4'!I12</f>
        <v>0</v>
      </c>
      <c r="J13" s="224"/>
      <c r="K13" s="224"/>
      <c r="L13" s="224"/>
      <c r="M13" s="224"/>
      <c r="N13" s="224"/>
      <c r="O13" s="224"/>
      <c r="P13" s="223"/>
      <c r="Q13" s="223"/>
    </row>
    <row r="14" spans="1:17" ht="26.4">
      <c r="A14" s="217" t="s">
        <v>1468</v>
      </c>
      <c r="B14" s="214">
        <v>409</v>
      </c>
      <c r="C14" s="221">
        <f>'Раздел 4'!D13</f>
        <v>0</v>
      </c>
      <c r="D14" s="221">
        <f>'Раздел 4'!E13</f>
        <v>0</v>
      </c>
      <c r="E14" s="221">
        <f>'Раздел 4'!F13</f>
        <v>0</v>
      </c>
      <c r="F14" s="221">
        <f>'Раздел 4'!G13</f>
        <v>0</v>
      </c>
      <c r="G14" s="221">
        <f>'Раздел 4'!H13</f>
        <v>0</v>
      </c>
      <c r="H14" s="221">
        <f>'Раздел 4'!I13</f>
        <v>0</v>
      </c>
      <c r="J14" s="224"/>
      <c r="K14" s="224"/>
      <c r="L14" s="224"/>
      <c r="M14" s="224"/>
      <c r="N14" s="224"/>
      <c r="O14" s="224"/>
      <c r="P14" s="223"/>
      <c r="Q14" s="223"/>
    </row>
    <row r="15" spans="1:17" ht="16.5" customHeight="1">
      <c r="A15" s="216" t="s">
        <v>104</v>
      </c>
      <c r="B15" s="214">
        <v>410</v>
      </c>
      <c r="C15" s="221">
        <f>'Раздел 4'!D14</f>
        <v>0</v>
      </c>
      <c r="D15" s="221">
        <f>'Раздел 4'!E14</f>
        <v>0</v>
      </c>
      <c r="E15" s="221">
        <f>'Раздел 4'!F14</f>
        <v>0</v>
      </c>
      <c r="F15" s="221">
        <f>'Раздел 4'!G14</f>
        <v>0</v>
      </c>
      <c r="G15" s="221">
        <f>'Раздел 4'!H14</f>
        <v>0</v>
      </c>
      <c r="H15" s="221">
        <f>'Раздел 4'!I14</f>
        <v>0</v>
      </c>
      <c r="J15" s="224"/>
      <c r="K15" s="224"/>
      <c r="L15" s="224"/>
      <c r="M15" s="224"/>
      <c r="N15" s="224"/>
      <c r="O15" s="224"/>
      <c r="P15" s="223"/>
      <c r="Q15" s="223"/>
    </row>
    <row r="16" spans="1:17">
      <c r="A16" s="216" t="s">
        <v>105</v>
      </c>
      <c r="B16" s="214">
        <v>411</v>
      </c>
      <c r="C16" s="221">
        <f>'Раздел 4'!D15</f>
        <v>0</v>
      </c>
      <c r="D16" s="221">
        <f>'Раздел 4'!E15</f>
        <v>0</v>
      </c>
      <c r="E16" s="221">
        <f>'Раздел 4'!F15</f>
        <v>0</v>
      </c>
      <c r="F16" s="221">
        <f>'Раздел 4'!G15</f>
        <v>0</v>
      </c>
      <c r="G16" s="221">
        <f>'Раздел 4'!H15</f>
        <v>0</v>
      </c>
      <c r="H16" s="221">
        <f>'Раздел 4'!I15</f>
        <v>0</v>
      </c>
      <c r="J16" s="224"/>
      <c r="K16" s="224"/>
      <c r="L16" s="224"/>
      <c r="M16" s="224"/>
      <c r="N16" s="224"/>
      <c r="O16" s="224"/>
      <c r="P16" s="223"/>
      <c r="Q16" s="223"/>
    </row>
    <row r="17" spans="1:17">
      <c r="A17" s="216" t="s">
        <v>106</v>
      </c>
      <c r="B17" s="214">
        <v>412</v>
      </c>
      <c r="C17" s="221">
        <f>'Раздел 4'!D16</f>
        <v>0</v>
      </c>
      <c r="D17" s="221">
        <f>'Раздел 4'!E16</f>
        <v>0</v>
      </c>
      <c r="E17" s="221">
        <f>'Раздел 4'!F16</f>
        <v>0</v>
      </c>
      <c r="F17" s="221">
        <f>'Раздел 4'!G16</f>
        <v>0</v>
      </c>
      <c r="G17" s="221">
        <f>'Раздел 4'!H16</f>
        <v>0</v>
      </c>
      <c r="H17" s="221">
        <f>'Раздел 4'!I16</f>
        <v>0</v>
      </c>
      <c r="J17" s="224"/>
      <c r="K17" s="224"/>
      <c r="L17" s="224"/>
      <c r="M17" s="224"/>
      <c r="N17" s="224"/>
      <c r="O17" s="224"/>
      <c r="P17" s="223"/>
      <c r="Q17" s="223"/>
    </row>
    <row r="18" spans="1:17">
      <c r="A18" s="215" t="s">
        <v>23</v>
      </c>
      <c r="B18" s="214">
        <v>413</v>
      </c>
      <c r="C18" s="221">
        <f>'Раздел 4'!D17</f>
        <v>5</v>
      </c>
      <c r="D18" s="221">
        <f>'Раздел 4'!E17</f>
        <v>0</v>
      </c>
      <c r="E18" s="221">
        <f>'Раздел 4'!F17</f>
        <v>1</v>
      </c>
      <c r="F18" s="221">
        <f>'Раздел 4'!G17</f>
        <v>3</v>
      </c>
      <c r="G18" s="221">
        <f>'Раздел 4'!H17</f>
        <v>1</v>
      </c>
      <c r="H18" s="221">
        <f>'Раздел 4'!I17</f>
        <v>0</v>
      </c>
      <c r="J18" s="224"/>
      <c r="K18" s="224"/>
      <c r="L18" s="224"/>
      <c r="M18" s="224"/>
      <c r="N18" s="224"/>
      <c r="O18" s="224"/>
      <c r="P18" s="223"/>
      <c r="Q18" s="223"/>
    </row>
    <row r="19" spans="1:17">
      <c r="A19" s="215" t="s">
        <v>25</v>
      </c>
      <c r="B19" s="214">
        <v>414</v>
      </c>
      <c r="C19" s="221">
        <f>'Раздел 4'!D18</f>
        <v>0</v>
      </c>
      <c r="D19" s="221">
        <f>'Раздел 4'!E18</f>
        <v>0</v>
      </c>
      <c r="E19" s="221">
        <f>'Раздел 4'!F18</f>
        <v>0</v>
      </c>
      <c r="F19" s="221">
        <f>'Раздел 4'!G18</f>
        <v>0</v>
      </c>
      <c r="G19" s="221">
        <f>'Раздел 4'!H18</f>
        <v>0</v>
      </c>
      <c r="H19" s="221">
        <f>'Раздел 4'!I18</f>
        <v>0</v>
      </c>
      <c r="J19" s="224"/>
      <c r="K19" s="224"/>
      <c r="L19" s="224"/>
      <c r="M19" s="224"/>
      <c r="N19" s="224"/>
      <c r="O19" s="224"/>
      <c r="P19" s="223"/>
      <c r="Q19" s="223"/>
    </row>
    <row r="20" spans="1:17" ht="26.4">
      <c r="A20" s="216" t="s">
        <v>1073</v>
      </c>
      <c r="B20" s="214">
        <v>415</v>
      </c>
      <c r="C20" s="221">
        <f>'Раздел 4'!D19</f>
        <v>0</v>
      </c>
      <c r="D20" s="221">
        <f>'Раздел 4'!E19</f>
        <v>0</v>
      </c>
      <c r="E20" s="221">
        <f>'Раздел 4'!F19</f>
        <v>0</v>
      </c>
      <c r="F20" s="221">
        <f>'Раздел 4'!G19</f>
        <v>0</v>
      </c>
      <c r="G20" s="221">
        <f>'Раздел 4'!H19</f>
        <v>0</v>
      </c>
      <c r="H20" s="221">
        <f>'Раздел 4'!I19</f>
        <v>0</v>
      </c>
      <c r="J20" s="224"/>
      <c r="K20" s="224"/>
      <c r="L20" s="224"/>
      <c r="M20" s="224"/>
      <c r="N20" s="224"/>
      <c r="O20" s="224"/>
      <c r="P20" s="223"/>
      <c r="Q20" s="223"/>
    </row>
    <row r="21" spans="1:17">
      <c r="A21" s="216" t="s">
        <v>28</v>
      </c>
      <c r="B21" s="214">
        <v>416</v>
      </c>
      <c r="C21" s="221">
        <f>'Раздел 4'!D20</f>
        <v>0</v>
      </c>
      <c r="D21" s="221">
        <f>'Раздел 4'!E20</f>
        <v>0</v>
      </c>
      <c r="E21" s="221">
        <f>'Раздел 4'!F20</f>
        <v>0</v>
      </c>
      <c r="F21" s="221">
        <f>'Раздел 4'!G20</f>
        <v>0</v>
      </c>
      <c r="G21" s="221">
        <f>'Раздел 4'!H20</f>
        <v>0</v>
      </c>
      <c r="H21" s="221">
        <f>'Раздел 4'!I20</f>
        <v>0</v>
      </c>
      <c r="J21" s="224"/>
      <c r="K21" s="224"/>
      <c r="L21" s="224"/>
      <c r="M21" s="224"/>
      <c r="N21" s="224"/>
      <c r="O21" s="224"/>
      <c r="P21" s="223"/>
      <c r="Q21" s="223"/>
    </row>
    <row r="22" spans="1:17" ht="16.5" customHeight="1">
      <c r="A22" s="216" t="s">
        <v>1184</v>
      </c>
      <c r="B22" s="214">
        <v>417</v>
      </c>
      <c r="C22" s="221">
        <f>'Раздел 4'!D21</f>
        <v>0</v>
      </c>
      <c r="D22" s="221">
        <f>'Раздел 4'!E21</f>
        <v>0</v>
      </c>
      <c r="E22" s="221">
        <f>'Раздел 4'!F21</f>
        <v>0</v>
      </c>
      <c r="F22" s="221">
        <f>'Раздел 4'!G21</f>
        <v>0</v>
      </c>
      <c r="G22" s="221">
        <f>'Раздел 4'!H21</f>
        <v>0</v>
      </c>
      <c r="H22" s="221">
        <f>'Раздел 4'!I21</f>
        <v>0</v>
      </c>
      <c r="J22" s="224"/>
      <c r="K22" s="224"/>
      <c r="L22" s="224"/>
      <c r="M22" s="224"/>
      <c r="N22" s="224"/>
      <c r="O22" s="224"/>
      <c r="P22" s="223"/>
      <c r="Q22" s="223"/>
    </row>
    <row r="23" spans="1:17">
      <c r="A23" s="215" t="s">
        <v>30</v>
      </c>
      <c r="B23" s="214">
        <v>418</v>
      </c>
      <c r="C23" s="221">
        <f>'Раздел 4'!D22</f>
        <v>0</v>
      </c>
      <c r="D23" s="221">
        <f>'Раздел 4'!E22</f>
        <v>0</v>
      </c>
      <c r="E23" s="221">
        <f>'Раздел 4'!F22</f>
        <v>0</v>
      </c>
      <c r="F23" s="221">
        <f>'Раздел 4'!G22</f>
        <v>0</v>
      </c>
      <c r="G23" s="221">
        <f>'Раздел 4'!H22</f>
        <v>0</v>
      </c>
      <c r="H23" s="221">
        <f>'Раздел 4'!I22</f>
        <v>0</v>
      </c>
      <c r="J23" s="224"/>
      <c r="K23" s="224"/>
      <c r="L23" s="224"/>
      <c r="M23" s="224"/>
      <c r="N23" s="224"/>
      <c r="O23" s="224"/>
      <c r="P23" s="223"/>
      <c r="Q23" s="223"/>
    </row>
    <row r="24" spans="1:17">
      <c r="A24" s="215" t="s">
        <v>32</v>
      </c>
      <c r="B24" s="214">
        <v>419</v>
      </c>
      <c r="C24" s="221">
        <f>'Раздел 4'!D23</f>
        <v>0</v>
      </c>
      <c r="D24" s="221">
        <f>'Раздел 4'!E23</f>
        <v>0</v>
      </c>
      <c r="E24" s="221">
        <f>'Раздел 4'!F23</f>
        <v>0</v>
      </c>
      <c r="F24" s="221">
        <f>'Раздел 4'!G23</f>
        <v>0</v>
      </c>
      <c r="G24" s="221">
        <f>'Раздел 4'!H23</f>
        <v>0</v>
      </c>
      <c r="H24" s="221">
        <f>'Раздел 4'!I23</f>
        <v>0</v>
      </c>
      <c r="J24" s="224"/>
      <c r="K24" s="224"/>
      <c r="L24" s="224"/>
      <c r="M24" s="224"/>
      <c r="N24" s="224"/>
      <c r="O24" s="224"/>
      <c r="P24" s="223"/>
      <c r="Q24" s="223"/>
    </row>
    <row r="25" spans="1:17">
      <c r="A25" s="215" t="s">
        <v>34</v>
      </c>
      <c r="B25" s="214">
        <v>420</v>
      </c>
      <c r="C25" s="221">
        <f>'Раздел 4'!D24</f>
        <v>0</v>
      </c>
      <c r="D25" s="221">
        <f>'Раздел 4'!E24</f>
        <v>0</v>
      </c>
      <c r="E25" s="221">
        <f>'Раздел 4'!F24</f>
        <v>0</v>
      </c>
      <c r="F25" s="221">
        <f>'Раздел 4'!G24</f>
        <v>0</v>
      </c>
      <c r="G25" s="221">
        <f>'Раздел 4'!H24</f>
        <v>0</v>
      </c>
      <c r="H25" s="221">
        <f>'Раздел 4'!I24</f>
        <v>0</v>
      </c>
      <c r="J25" s="224"/>
      <c r="K25" s="224"/>
      <c r="L25" s="224"/>
      <c r="M25" s="224"/>
      <c r="N25" s="224"/>
      <c r="O25" s="224"/>
      <c r="P25" s="223"/>
      <c r="Q25" s="223"/>
    </row>
    <row r="26" spans="1:17">
      <c r="A26" s="215" t="s">
        <v>35</v>
      </c>
      <c r="B26" s="214">
        <v>421</v>
      </c>
      <c r="C26" s="221">
        <f>'Раздел 4'!D25</f>
        <v>0</v>
      </c>
      <c r="D26" s="221">
        <f>'Раздел 4'!E25</f>
        <v>0</v>
      </c>
      <c r="E26" s="221">
        <f>'Раздел 4'!F25</f>
        <v>0</v>
      </c>
      <c r="F26" s="221">
        <f>'Раздел 4'!G25</f>
        <v>0</v>
      </c>
      <c r="G26" s="221">
        <f>'Раздел 4'!H25</f>
        <v>0</v>
      </c>
      <c r="H26" s="221">
        <f>'Раздел 4'!I25</f>
        <v>0</v>
      </c>
      <c r="J26" s="224"/>
      <c r="K26" s="224"/>
      <c r="L26" s="224"/>
      <c r="M26" s="224"/>
      <c r="N26" s="224"/>
      <c r="O26" s="224"/>
      <c r="P26" s="223"/>
      <c r="Q26" s="223"/>
    </row>
    <row r="27" spans="1:17" ht="26.4">
      <c r="A27" s="216" t="s">
        <v>1074</v>
      </c>
      <c r="B27" s="214">
        <v>422</v>
      </c>
      <c r="C27" s="221">
        <f>'Раздел 4'!D26</f>
        <v>0</v>
      </c>
      <c r="D27" s="221">
        <f>'Раздел 4'!E26</f>
        <v>0</v>
      </c>
      <c r="E27" s="221">
        <f>'Раздел 4'!F26</f>
        <v>0</v>
      </c>
      <c r="F27" s="221">
        <f>'Раздел 4'!G26</f>
        <v>0</v>
      </c>
      <c r="G27" s="221">
        <f>'Раздел 4'!H26</f>
        <v>0</v>
      </c>
      <c r="H27" s="221">
        <f>'Раздел 4'!I26</f>
        <v>0</v>
      </c>
      <c r="J27" s="224"/>
      <c r="K27" s="224"/>
      <c r="L27" s="224"/>
      <c r="M27" s="224"/>
      <c r="N27" s="224"/>
      <c r="O27" s="224"/>
      <c r="P27" s="223"/>
      <c r="Q27" s="223"/>
    </row>
    <row r="28" spans="1:17">
      <c r="A28" s="216" t="s">
        <v>36</v>
      </c>
      <c r="B28" s="214">
        <v>423</v>
      </c>
      <c r="C28" s="221">
        <f>'Раздел 4'!D27</f>
        <v>0</v>
      </c>
      <c r="D28" s="221">
        <f>'Раздел 4'!E27</f>
        <v>0</v>
      </c>
      <c r="E28" s="221">
        <f>'Раздел 4'!F27</f>
        <v>0</v>
      </c>
      <c r="F28" s="221">
        <f>'Раздел 4'!G27</f>
        <v>0</v>
      </c>
      <c r="G28" s="221">
        <f>'Раздел 4'!H27</f>
        <v>0</v>
      </c>
      <c r="H28" s="221">
        <f>'Раздел 4'!I27</f>
        <v>0</v>
      </c>
      <c r="J28" s="224"/>
      <c r="K28" s="224"/>
      <c r="L28" s="224"/>
      <c r="M28" s="224"/>
      <c r="N28" s="224"/>
      <c r="O28" s="224"/>
      <c r="P28" s="223"/>
      <c r="Q28" s="223"/>
    </row>
    <row r="31" spans="1:17" ht="15" customHeight="1">
      <c r="A31" s="103"/>
    </row>
    <row r="32" spans="1:17" ht="15.6">
      <c r="A32" s="103"/>
    </row>
    <row r="33" spans="1:1" ht="15.6">
      <c r="A33" s="103"/>
    </row>
  </sheetData>
  <sheetProtection password="CF7A" sheet="1" objects="1" scenarios="1" formatColumns="0" formatRows="0" autoFilter="0"/>
  <mergeCells count="9">
    <mergeCell ref="J3:J4"/>
    <mergeCell ref="K3:K4"/>
    <mergeCell ref="L3:L4"/>
    <mergeCell ref="A2:H2"/>
    <mergeCell ref="A1:H1"/>
    <mergeCell ref="A3:A4"/>
    <mergeCell ref="B3:B4"/>
    <mergeCell ref="C3:C4"/>
    <mergeCell ref="D3:H3"/>
  </mergeCells>
  <conditionalFormatting sqref="A33">
    <cfRule type="expression" dxfId="26" priority="1" stopIfTrue="1">
      <formula>$H$6&lt;&gt;'ПЕЧАТЬ стр.3'!#REF!</formula>
    </cfRule>
  </conditionalFormatting>
  <conditionalFormatting sqref="A31">
    <cfRule type="expression" dxfId="25" priority="2" stopIfTrue="1">
      <formula>$C$6&lt;&gt;'ПЕЧАТЬ стр.3'!#REF!</formula>
    </cfRule>
  </conditionalFormatting>
  <conditionalFormatting sqref="A32">
    <cfRule type="expression" dxfId="24" priority="3" stopIfTrue="1">
      <formula>'ПЕЧАТЬ стр.3'!#REF!&lt;&gt;'ПЕЧАТЬ стр.3'!#REF!</formula>
    </cfRule>
  </conditionalFormatting>
  <pageMargins left="0.51181102362204722" right="0.51181102362204722" top="0.59055118110236227" bottom="0.39370078740157483" header="0" footer="0"/>
  <pageSetup paperSize="9" fitToHeight="0" orientation="landscape" useFirstPageNumber="1" horizontalDpi="300" verticalDpi="300" r:id="rId1"/>
  <headerFooter alignWithMargins="0"/>
</worksheet>
</file>

<file path=xl/worksheets/sheet35.xml><?xml version="1.0" encoding="utf-8"?>
<worksheet xmlns="http://schemas.openxmlformats.org/spreadsheetml/2006/main" xmlns:r="http://schemas.openxmlformats.org/officeDocument/2006/relationships">
  <sheetPr codeName="Лист41">
    <tabColor rgb="FFFFFF00"/>
    <pageSetUpPr fitToPage="1"/>
  </sheetPr>
  <dimension ref="A1:H33"/>
  <sheetViews>
    <sheetView view="pageBreakPreview" zoomScaleNormal="85" zoomScaleSheetLayoutView="100" workbookViewId="0">
      <selection activeCell="C38" sqref="C38"/>
    </sheetView>
  </sheetViews>
  <sheetFormatPr defaultRowHeight="13.2"/>
  <cols>
    <col min="1" max="1" width="50" customWidth="1"/>
    <col min="2" max="2" width="8.88671875" customWidth="1"/>
    <col min="3" max="3" width="9" customWidth="1"/>
    <col min="4" max="4" width="14.5546875" customWidth="1"/>
    <col min="5" max="5" width="13.109375" customWidth="1"/>
    <col min="6" max="6" width="11.5546875" customWidth="1"/>
    <col min="7" max="7" width="12.6640625" customWidth="1"/>
    <col min="8" max="8" width="16.33203125" customWidth="1"/>
  </cols>
  <sheetData>
    <row r="1" spans="1:8" ht="32.25" customHeight="1">
      <c r="A1" s="469" t="s">
        <v>1191</v>
      </c>
      <c r="B1" s="469"/>
      <c r="C1" s="469"/>
      <c r="D1" s="469"/>
      <c r="E1" s="469"/>
      <c r="F1" s="469"/>
      <c r="G1" s="469"/>
      <c r="H1" s="469"/>
    </row>
    <row r="2" spans="1:8" ht="5.25" customHeight="1">
      <c r="A2" s="471"/>
      <c r="B2" s="471"/>
      <c r="C2" s="471"/>
      <c r="D2" s="471"/>
      <c r="E2" s="471"/>
      <c r="F2" s="471"/>
      <c r="G2" s="471"/>
      <c r="H2" s="471"/>
    </row>
    <row r="3" spans="1:8" ht="30" customHeight="1">
      <c r="A3" s="470" t="s">
        <v>108</v>
      </c>
      <c r="B3" s="470" t="s">
        <v>17</v>
      </c>
      <c r="C3" s="470" t="s">
        <v>39</v>
      </c>
      <c r="D3" s="470" t="s">
        <v>1192</v>
      </c>
      <c r="E3" s="470"/>
      <c r="F3" s="470"/>
      <c r="G3" s="470"/>
      <c r="H3" s="470"/>
    </row>
    <row r="4" spans="1:8" ht="26.4">
      <c r="A4" s="470"/>
      <c r="B4" s="470"/>
      <c r="C4" s="470"/>
      <c r="D4" s="214" t="s">
        <v>1186</v>
      </c>
      <c r="E4" s="214" t="s">
        <v>1187</v>
      </c>
      <c r="F4" s="214" t="s">
        <v>1188</v>
      </c>
      <c r="G4" s="214" t="s">
        <v>1189</v>
      </c>
      <c r="H4" s="219" t="s">
        <v>1190</v>
      </c>
    </row>
    <row r="5" spans="1:8">
      <c r="A5" s="214">
        <v>1</v>
      </c>
      <c r="B5" s="214">
        <v>2</v>
      </c>
      <c r="C5" s="214" t="s">
        <v>12</v>
      </c>
      <c r="D5" s="214" t="s">
        <v>13</v>
      </c>
      <c r="E5" s="214" t="s">
        <v>14</v>
      </c>
      <c r="F5" s="214" t="s">
        <v>18</v>
      </c>
      <c r="G5" s="214">
        <v>7</v>
      </c>
      <c r="H5" s="214">
        <v>8</v>
      </c>
    </row>
    <row r="6" spans="1:8" ht="20.25" customHeight="1">
      <c r="A6" s="220" t="s">
        <v>1193</v>
      </c>
      <c r="B6" s="214">
        <v>501</v>
      </c>
      <c r="C6" s="221">
        <f>'Раздел 5'!D5</f>
        <v>120</v>
      </c>
      <c r="D6" s="221">
        <f>'Раздел 5'!E5</f>
        <v>0</v>
      </c>
      <c r="E6" s="221">
        <f>'Раздел 5'!F5</f>
        <v>20</v>
      </c>
      <c r="F6" s="221">
        <f>'Раздел 5'!G5</f>
        <v>65</v>
      </c>
      <c r="G6" s="221">
        <f>'Раздел 5'!H5</f>
        <v>35</v>
      </c>
      <c r="H6" s="221">
        <f>'Раздел 5'!I5</f>
        <v>0</v>
      </c>
    </row>
    <row r="7" spans="1:8" ht="26.4">
      <c r="A7" s="215" t="s">
        <v>1072</v>
      </c>
      <c r="B7" s="214">
        <v>502</v>
      </c>
      <c r="C7" s="221">
        <f>'Раздел 5'!D6</f>
        <v>10</v>
      </c>
      <c r="D7" s="221">
        <f>'Раздел 5'!E6</f>
        <v>0</v>
      </c>
      <c r="E7" s="221">
        <f>'Раздел 5'!F6</f>
        <v>0</v>
      </c>
      <c r="F7" s="221">
        <f>'Раздел 5'!G6</f>
        <v>0</v>
      </c>
      <c r="G7" s="221">
        <f>'Раздел 5'!H6</f>
        <v>10</v>
      </c>
      <c r="H7" s="221">
        <f>'Раздел 5'!I6</f>
        <v>0</v>
      </c>
    </row>
    <row r="8" spans="1:8" ht="26.4">
      <c r="A8" s="216" t="s">
        <v>1115</v>
      </c>
      <c r="B8" s="214">
        <v>503</v>
      </c>
      <c r="C8" s="221">
        <f>'Раздел 5'!D7</f>
        <v>0</v>
      </c>
      <c r="D8" s="221">
        <f>'Раздел 5'!E7</f>
        <v>0</v>
      </c>
      <c r="E8" s="221">
        <f>'Раздел 5'!F7</f>
        <v>0</v>
      </c>
      <c r="F8" s="221">
        <f>'Раздел 5'!G7</f>
        <v>0</v>
      </c>
      <c r="G8" s="221">
        <f>'Раздел 5'!H7</f>
        <v>0</v>
      </c>
      <c r="H8" s="221">
        <f>'Раздел 5'!I7</f>
        <v>0</v>
      </c>
    </row>
    <row r="9" spans="1:8">
      <c r="A9" s="216" t="s">
        <v>100</v>
      </c>
      <c r="B9" s="214">
        <v>504</v>
      </c>
      <c r="C9" s="221">
        <f>'Раздел 5'!D8</f>
        <v>10</v>
      </c>
      <c r="D9" s="221">
        <f>'Раздел 5'!E8</f>
        <v>0</v>
      </c>
      <c r="E9" s="221">
        <f>'Раздел 5'!F8</f>
        <v>0</v>
      </c>
      <c r="F9" s="221">
        <f>'Раздел 5'!G8</f>
        <v>0</v>
      </c>
      <c r="G9" s="221">
        <f>'Раздел 5'!H8</f>
        <v>10</v>
      </c>
      <c r="H9" s="221">
        <f>'Раздел 5'!I8</f>
        <v>0</v>
      </c>
    </row>
    <row r="10" spans="1:8" ht="26.4">
      <c r="A10" s="217" t="s">
        <v>1469</v>
      </c>
      <c r="B10" s="214">
        <v>505</v>
      </c>
      <c r="C10" s="221">
        <f>'Раздел 5'!D9</f>
        <v>10</v>
      </c>
      <c r="D10" s="221">
        <f>'Раздел 5'!E9</f>
        <v>0</v>
      </c>
      <c r="E10" s="221">
        <f>'Раздел 5'!F9</f>
        <v>0</v>
      </c>
      <c r="F10" s="221">
        <f>'Раздел 5'!G9</f>
        <v>0</v>
      </c>
      <c r="G10" s="221">
        <f>'Раздел 5'!H9</f>
        <v>10</v>
      </c>
      <c r="H10" s="221">
        <f>'Раздел 5'!I9</f>
        <v>0</v>
      </c>
    </row>
    <row r="11" spans="1:8">
      <c r="A11" s="216" t="s">
        <v>101</v>
      </c>
      <c r="B11" s="214">
        <v>506</v>
      </c>
      <c r="C11" s="221">
        <f>'Раздел 5'!D10</f>
        <v>0</v>
      </c>
      <c r="D11" s="221">
        <f>'Раздел 5'!E10</f>
        <v>0</v>
      </c>
      <c r="E11" s="221">
        <f>'Раздел 5'!F10</f>
        <v>0</v>
      </c>
      <c r="F11" s="221">
        <f>'Раздел 5'!G10</f>
        <v>0</v>
      </c>
      <c r="G11" s="221">
        <f>'Раздел 5'!H10</f>
        <v>0</v>
      </c>
      <c r="H11" s="221">
        <f>'Раздел 5'!I10</f>
        <v>0</v>
      </c>
    </row>
    <row r="12" spans="1:8">
      <c r="A12" s="216" t="s">
        <v>102</v>
      </c>
      <c r="B12" s="214">
        <v>507</v>
      </c>
      <c r="C12" s="221">
        <f>'Раздел 5'!D11</f>
        <v>0</v>
      </c>
      <c r="D12" s="221">
        <f>'Раздел 5'!E11</f>
        <v>0</v>
      </c>
      <c r="E12" s="221">
        <f>'Раздел 5'!F11</f>
        <v>0</v>
      </c>
      <c r="F12" s="221">
        <f>'Раздел 5'!G11</f>
        <v>0</v>
      </c>
      <c r="G12" s="221">
        <f>'Раздел 5'!H11</f>
        <v>0</v>
      </c>
      <c r="H12" s="221">
        <f>'Раздел 5'!I11</f>
        <v>0</v>
      </c>
    </row>
    <row r="13" spans="1:8">
      <c r="A13" s="216" t="s">
        <v>103</v>
      </c>
      <c r="B13" s="214">
        <v>508</v>
      </c>
      <c r="C13" s="221">
        <f>'Раздел 5'!D12</f>
        <v>0</v>
      </c>
      <c r="D13" s="221">
        <f>'Раздел 5'!E12</f>
        <v>0</v>
      </c>
      <c r="E13" s="221">
        <f>'Раздел 5'!F12</f>
        <v>0</v>
      </c>
      <c r="F13" s="221">
        <f>'Раздел 5'!G12</f>
        <v>0</v>
      </c>
      <c r="G13" s="221">
        <f>'Раздел 5'!H12</f>
        <v>0</v>
      </c>
      <c r="H13" s="221">
        <f>'Раздел 5'!I12</f>
        <v>0</v>
      </c>
    </row>
    <row r="14" spans="1:8" ht="29.25" customHeight="1">
      <c r="A14" s="217" t="s">
        <v>1468</v>
      </c>
      <c r="B14" s="214">
        <v>509</v>
      </c>
      <c r="C14" s="221">
        <f>'Раздел 5'!D13</f>
        <v>0</v>
      </c>
      <c r="D14" s="221">
        <f>'Раздел 5'!E13</f>
        <v>0</v>
      </c>
      <c r="E14" s="221">
        <f>'Раздел 5'!F13</f>
        <v>0</v>
      </c>
      <c r="F14" s="221">
        <f>'Раздел 5'!G13</f>
        <v>0</v>
      </c>
      <c r="G14" s="221">
        <f>'Раздел 5'!H13</f>
        <v>0</v>
      </c>
      <c r="H14" s="221">
        <f>'Раздел 5'!I13</f>
        <v>0</v>
      </c>
    </row>
    <row r="15" spans="1:8" ht="12.75" customHeight="1">
      <c r="A15" s="216" t="s">
        <v>104</v>
      </c>
      <c r="B15" s="214">
        <v>510</v>
      </c>
      <c r="C15" s="221">
        <f>'Раздел 5'!D14</f>
        <v>0</v>
      </c>
      <c r="D15" s="221">
        <f>'Раздел 5'!E14</f>
        <v>0</v>
      </c>
      <c r="E15" s="221">
        <f>'Раздел 5'!F14</f>
        <v>0</v>
      </c>
      <c r="F15" s="221">
        <f>'Раздел 5'!G14</f>
        <v>0</v>
      </c>
      <c r="G15" s="221">
        <f>'Раздел 5'!H14</f>
        <v>0</v>
      </c>
      <c r="H15" s="221">
        <f>'Раздел 5'!I14</f>
        <v>0</v>
      </c>
    </row>
    <row r="16" spans="1:8">
      <c r="A16" s="216" t="s">
        <v>105</v>
      </c>
      <c r="B16" s="214">
        <v>511</v>
      </c>
      <c r="C16" s="221">
        <f>'Раздел 5'!D15</f>
        <v>0</v>
      </c>
      <c r="D16" s="221">
        <f>'Раздел 5'!E15</f>
        <v>0</v>
      </c>
      <c r="E16" s="221">
        <f>'Раздел 5'!F15</f>
        <v>0</v>
      </c>
      <c r="F16" s="221">
        <f>'Раздел 5'!G15</f>
        <v>0</v>
      </c>
      <c r="G16" s="221">
        <f>'Раздел 5'!H15</f>
        <v>0</v>
      </c>
      <c r="H16" s="221">
        <f>'Раздел 5'!I15</f>
        <v>0</v>
      </c>
    </row>
    <row r="17" spans="1:8">
      <c r="A17" s="216" t="s">
        <v>106</v>
      </c>
      <c r="B17" s="214">
        <v>512</v>
      </c>
      <c r="C17" s="221">
        <f>'Раздел 5'!D16</f>
        <v>0</v>
      </c>
      <c r="D17" s="221">
        <f>'Раздел 5'!E16</f>
        <v>0</v>
      </c>
      <c r="E17" s="221">
        <f>'Раздел 5'!F16</f>
        <v>0</v>
      </c>
      <c r="F17" s="221">
        <f>'Раздел 5'!G16</f>
        <v>0</v>
      </c>
      <c r="G17" s="221">
        <f>'Раздел 5'!H16</f>
        <v>0</v>
      </c>
      <c r="H17" s="221">
        <f>'Раздел 5'!I16</f>
        <v>0</v>
      </c>
    </row>
    <row r="18" spans="1:8">
      <c r="A18" s="215" t="s">
        <v>23</v>
      </c>
      <c r="B18" s="214">
        <v>513</v>
      </c>
      <c r="C18" s="221">
        <f>'Раздел 5'!D17</f>
        <v>110</v>
      </c>
      <c r="D18" s="221">
        <f>'Раздел 5'!E17</f>
        <v>0</v>
      </c>
      <c r="E18" s="221">
        <f>'Раздел 5'!F17</f>
        <v>20</v>
      </c>
      <c r="F18" s="221">
        <f>'Раздел 5'!G17</f>
        <v>65</v>
      </c>
      <c r="G18" s="221">
        <f>'Раздел 5'!H17</f>
        <v>25</v>
      </c>
      <c r="H18" s="221">
        <f>'Раздел 5'!I17</f>
        <v>0</v>
      </c>
    </row>
    <row r="19" spans="1:8">
      <c r="A19" s="215" t="s">
        <v>25</v>
      </c>
      <c r="B19" s="214">
        <v>514</v>
      </c>
      <c r="C19" s="221">
        <f>'Раздел 5'!D18</f>
        <v>0</v>
      </c>
      <c r="D19" s="221">
        <f>'Раздел 5'!E18</f>
        <v>0</v>
      </c>
      <c r="E19" s="221">
        <f>'Раздел 5'!F18</f>
        <v>0</v>
      </c>
      <c r="F19" s="221">
        <f>'Раздел 5'!G18</f>
        <v>0</v>
      </c>
      <c r="G19" s="221">
        <f>'Раздел 5'!H18</f>
        <v>0</v>
      </c>
      <c r="H19" s="221">
        <f>'Раздел 5'!I18</f>
        <v>0</v>
      </c>
    </row>
    <row r="20" spans="1:8" ht="26.4">
      <c r="A20" s="216" t="s">
        <v>1073</v>
      </c>
      <c r="B20" s="214">
        <v>515</v>
      </c>
      <c r="C20" s="221">
        <f>'Раздел 5'!D19</f>
        <v>0</v>
      </c>
      <c r="D20" s="221">
        <f>'Раздел 5'!E19</f>
        <v>0</v>
      </c>
      <c r="E20" s="221">
        <f>'Раздел 5'!F19</f>
        <v>0</v>
      </c>
      <c r="F20" s="221">
        <f>'Раздел 5'!G19</f>
        <v>0</v>
      </c>
      <c r="G20" s="221">
        <f>'Раздел 5'!H19</f>
        <v>0</v>
      </c>
      <c r="H20" s="221">
        <f>'Раздел 5'!I19</f>
        <v>0</v>
      </c>
    </row>
    <row r="21" spans="1:8">
      <c r="A21" s="216" t="s">
        <v>28</v>
      </c>
      <c r="B21" s="214">
        <v>516</v>
      </c>
      <c r="C21" s="221">
        <f>'Раздел 5'!D20</f>
        <v>0</v>
      </c>
      <c r="D21" s="221">
        <f>'Раздел 5'!E20</f>
        <v>0</v>
      </c>
      <c r="E21" s="221">
        <f>'Раздел 5'!F20</f>
        <v>0</v>
      </c>
      <c r="F21" s="221">
        <f>'Раздел 5'!G20</f>
        <v>0</v>
      </c>
      <c r="G21" s="221">
        <f>'Раздел 5'!H20</f>
        <v>0</v>
      </c>
      <c r="H21" s="221">
        <f>'Раздел 5'!I20</f>
        <v>0</v>
      </c>
    </row>
    <row r="22" spans="1:8" ht="14.25" customHeight="1">
      <c r="A22" s="216" t="s">
        <v>1184</v>
      </c>
      <c r="B22" s="214">
        <v>517</v>
      </c>
      <c r="C22" s="221">
        <f>'Раздел 5'!D21</f>
        <v>0</v>
      </c>
      <c r="D22" s="221">
        <f>'Раздел 5'!E21</f>
        <v>0</v>
      </c>
      <c r="E22" s="221">
        <f>'Раздел 5'!F21</f>
        <v>0</v>
      </c>
      <c r="F22" s="221">
        <f>'Раздел 5'!G21</f>
        <v>0</v>
      </c>
      <c r="G22" s="221">
        <f>'Раздел 5'!H21</f>
        <v>0</v>
      </c>
      <c r="H22" s="221">
        <f>'Раздел 5'!I21</f>
        <v>0</v>
      </c>
    </row>
    <row r="23" spans="1:8">
      <c r="A23" s="215" t="s">
        <v>30</v>
      </c>
      <c r="B23" s="214">
        <v>518</v>
      </c>
      <c r="C23" s="221">
        <f>'Раздел 5'!D22</f>
        <v>0</v>
      </c>
      <c r="D23" s="221">
        <f>'Раздел 5'!E22</f>
        <v>0</v>
      </c>
      <c r="E23" s="221">
        <f>'Раздел 5'!F22</f>
        <v>0</v>
      </c>
      <c r="F23" s="221">
        <f>'Раздел 5'!G22</f>
        <v>0</v>
      </c>
      <c r="G23" s="221">
        <f>'Раздел 5'!H22</f>
        <v>0</v>
      </c>
      <c r="H23" s="221">
        <f>'Раздел 5'!I22</f>
        <v>0</v>
      </c>
    </row>
    <row r="24" spans="1:8">
      <c r="A24" s="215" t="s">
        <v>32</v>
      </c>
      <c r="B24" s="214">
        <v>519</v>
      </c>
      <c r="C24" s="221">
        <f>'Раздел 5'!D23</f>
        <v>0</v>
      </c>
      <c r="D24" s="221">
        <f>'Раздел 5'!E23</f>
        <v>0</v>
      </c>
      <c r="E24" s="221">
        <f>'Раздел 5'!F23</f>
        <v>0</v>
      </c>
      <c r="F24" s="221">
        <f>'Раздел 5'!G23</f>
        <v>0</v>
      </c>
      <c r="G24" s="221">
        <f>'Раздел 5'!H23</f>
        <v>0</v>
      </c>
      <c r="H24" s="221">
        <f>'Раздел 5'!I23</f>
        <v>0</v>
      </c>
    </row>
    <row r="25" spans="1:8">
      <c r="A25" s="215" t="s">
        <v>34</v>
      </c>
      <c r="B25" s="214">
        <v>520</v>
      </c>
      <c r="C25" s="221">
        <f>'Раздел 5'!D24</f>
        <v>0</v>
      </c>
      <c r="D25" s="221">
        <f>'Раздел 5'!E24</f>
        <v>0</v>
      </c>
      <c r="E25" s="221">
        <f>'Раздел 5'!F24</f>
        <v>0</v>
      </c>
      <c r="F25" s="221">
        <f>'Раздел 5'!G24</f>
        <v>0</v>
      </c>
      <c r="G25" s="221">
        <f>'Раздел 5'!H24</f>
        <v>0</v>
      </c>
      <c r="H25" s="221">
        <f>'Раздел 5'!I24</f>
        <v>0</v>
      </c>
    </row>
    <row r="26" spans="1:8">
      <c r="A26" s="215" t="s">
        <v>35</v>
      </c>
      <c r="B26" s="214">
        <v>521</v>
      </c>
      <c r="C26" s="221">
        <f>'Раздел 5'!D25</f>
        <v>0</v>
      </c>
      <c r="D26" s="221">
        <f>'Раздел 5'!E25</f>
        <v>0</v>
      </c>
      <c r="E26" s="221">
        <f>'Раздел 5'!F25</f>
        <v>0</v>
      </c>
      <c r="F26" s="221">
        <f>'Раздел 5'!G25</f>
        <v>0</v>
      </c>
      <c r="G26" s="221">
        <f>'Раздел 5'!H25</f>
        <v>0</v>
      </c>
      <c r="H26" s="221">
        <f>'Раздел 5'!I25</f>
        <v>0</v>
      </c>
    </row>
    <row r="27" spans="1:8" ht="26.4">
      <c r="A27" s="216" t="s">
        <v>1074</v>
      </c>
      <c r="B27" s="214">
        <v>522</v>
      </c>
      <c r="C27" s="221">
        <f>'Раздел 5'!D26</f>
        <v>0</v>
      </c>
      <c r="D27" s="221">
        <f>'Раздел 5'!E26</f>
        <v>0</v>
      </c>
      <c r="E27" s="221">
        <f>'Раздел 5'!F26</f>
        <v>0</v>
      </c>
      <c r="F27" s="221">
        <f>'Раздел 5'!G26</f>
        <v>0</v>
      </c>
      <c r="G27" s="221">
        <f>'Раздел 5'!H26</f>
        <v>0</v>
      </c>
      <c r="H27" s="221">
        <f>'Раздел 5'!I26</f>
        <v>0</v>
      </c>
    </row>
    <row r="28" spans="1:8">
      <c r="A28" s="216" t="s">
        <v>36</v>
      </c>
      <c r="B28" s="214">
        <v>523</v>
      </c>
      <c r="C28" s="221">
        <f>'Раздел 5'!D27</f>
        <v>0</v>
      </c>
      <c r="D28" s="221">
        <f>'Раздел 5'!E27</f>
        <v>0</v>
      </c>
      <c r="E28" s="221">
        <f>'Раздел 5'!F27</f>
        <v>0</v>
      </c>
      <c r="F28" s="221">
        <f>'Раздел 5'!G27</f>
        <v>0</v>
      </c>
      <c r="G28" s="221">
        <f>'Раздел 5'!H27</f>
        <v>0</v>
      </c>
      <c r="H28" s="221">
        <f>'Раздел 5'!I27</f>
        <v>0</v>
      </c>
    </row>
    <row r="31" spans="1:8" ht="15.6">
      <c r="A31" s="103"/>
    </row>
    <row r="32" spans="1:8" ht="15.6">
      <c r="A32" s="103"/>
    </row>
    <row r="33" spans="1:1" ht="15.6">
      <c r="A33" s="103"/>
    </row>
  </sheetData>
  <sheetProtection password="CF7A" sheet="1" objects="1" scenarios="1" formatColumns="0" formatRows="0" autoFilter="0"/>
  <mergeCells count="6">
    <mergeCell ref="A1:H1"/>
    <mergeCell ref="A3:A4"/>
    <mergeCell ref="B3:B4"/>
    <mergeCell ref="C3:C4"/>
    <mergeCell ref="D3:H3"/>
    <mergeCell ref="A2:H2"/>
  </mergeCells>
  <conditionalFormatting sqref="A33">
    <cfRule type="expression" dxfId="23" priority="1" stopIfTrue="1">
      <formula>$H$6&lt;&gt;'ПЕЧАТЬ стр.4'!#REF!</formula>
    </cfRule>
  </conditionalFormatting>
  <conditionalFormatting sqref="A31">
    <cfRule type="expression" dxfId="22" priority="2" stopIfTrue="1">
      <formula>$C$6&lt;&gt;'ПЕЧАТЬ стр.4'!#REF!</formula>
    </cfRule>
  </conditionalFormatting>
  <conditionalFormatting sqref="A32">
    <cfRule type="expression" dxfId="21" priority="3" stopIfTrue="1">
      <formula>'ПЕЧАТЬ стр.4'!#REF!&lt;&gt;'ПЕЧАТЬ стр.4'!#REF!</formula>
    </cfRule>
  </conditionalFormatting>
  <pageMargins left="0.51181102362204722" right="0.51181102362204722" top="0.59055118110236227" bottom="0.39370078740157483" header="0" footer="0"/>
  <pageSetup paperSize="9" fitToHeight="0" orientation="landscape" useFirstPageNumber="1" horizontalDpi="300" verticalDpi="300" r:id="rId1"/>
  <headerFooter alignWithMargins="0"/>
</worksheet>
</file>

<file path=xl/worksheets/sheet36.xml><?xml version="1.0" encoding="utf-8"?>
<worksheet xmlns="http://schemas.openxmlformats.org/spreadsheetml/2006/main" xmlns:r="http://schemas.openxmlformats.org/officeDocument/2006/relationships">
  <sheetPr codeName="Лист42">
    <tabColor rgb="FFFFFF00"/>
    <pageSetUpPr fitToPage="1"/>
  </sheetPr>
  <dimension ref="A1:M32"/>
  <sheetViews>
    <sheetView view="pageBreakPreview" zoomScale="85" zoomScaleNormal="85" zoomScaleSheetLayoutView="85" workbookViewId="0">
      <selection activeCell="M25" sqref="M25"/>
    </sheetView>
  </sheetViews>
  <sheetFormatPr defaultRowHeight="13.2"/>
  <cols>
    <col min="1" max="1" width="48.109375" bestFit="1" customWidth="1"/>
    <col min="2" max="2" width="8.88671875" customWidth="1"/>
    <col min="3" max="3" width="9" customWidth="1"/>
    <col min="4" max="4" width="14.109375" customWidth="1"/>
    <col min="5" max="5" width="10.109375" customWidth="1"/>
    <col min="6" max="6" width="9.5546875" customWidth="1"/>
    <col min="7" max="7" width="8.88671875" customWidth="1"/>
    <col min="8" max="8" width="16.5546875" customWidth="1"/>
    <col min="9" max="10" width="17.44140625" customWidth="1"/>
    <col min="11" max="11" width="13" customWidth="1"/>
    <col min="12" max="12" width="16.6640625" customWidth="1"/>
    <col min="13" max="13" width="13.33203125" customWidth="1"/>
  </cols>
  <sheetData>
    <row r="1" spans="1:13" ht="25.5" customHeight="1">
      <c r="A1" s="469" t="s">
        <v>1194</v>
      </c>
      <c r="B1" s="469"/>
      <c r="C1" s="469"/>
      <c r="D1" s="469"/>
      <c r="E1" s="469"/>
      <c r="F1" s="469"/>
      <c r="G1" s="469"/>
      <c r="H1" s="469"/>
      <c r="I1" s="469"/>
      <c r="J1" s="469"/>
      <c r="K1" s="469"/>
      <c r="L1" s="469"/>
      <c r="M1" s="469"/>
    </row>
    <row r="2" spans="1:13" ht="30" customHeight="1">
      <c r="A2" s="470" t="s">
        <v>108</v>
      </c>
      <c r="B2" s="470" t="s">
        <v>17</v>
      </c>
      <c r="C2" s="472" t="s">
        <v>39</v>
      </c>
      <c r="D2" s="470" t="s">
        <v>1192</v>
      </c>
      <c r="E2" s="470"/>
      <c r="F2" s="470"/>
      <c r="G2" s="470"/>
      <c r="H2" s="470"/>
      <c r="I2" s="474" t="s">
        <v>1196</v>
      </c>
      <c r="J2" s="475"/>
      <c r="K2" s="475"/>
      <c r="L2" s="475"/>
      <c r="M2" s="476"/>
    </row>
    <row r="3" spans="1:13" ht="79.2">
      <c r="A3" s="470"/>
      <c r="B3" s="470"/>
      <c r="C3" s="473"/>
      <c r="D3" s="214" t="s">
        <v>1186</v>
      </c>
      <c r="E3" s="214" t="s">
        <v>1187</v>
      </c>
      <c r="F3" s="214" t="s">
        <v>1188</v>
      </c>
      <c r="G3" s="214" t="s">
        <v>1189</v>
      </c>
      <c r="H3" s="214" t="s">
        <v>1190</v>
      </c>
      <c r="I3" s="227" t="s">
        <v>99</v>
      </c>
      <c r="J3" s="228" t="s">
        <v>1197</v>
      </c>
      <c r="K3" s="228" t="s">
        <v>1198</v>
      </c>
      <c r="L3" s="228" t="s">
        <v>1070</v>
      </c>
      <c r="M3" s="228" t="s">
        <v>1071</v>
      </c>
    </row>
    <row r="4" spans="1:13">
      <c r="A4" s="214">
        <v>1</v>
      </c>
      <c r="B4" s="214">
        <v>2</v>
      </c>
      <c r="C4" s="214" t="s">
        <v>12</v>
      </c>
      <c r="D4" s="214" t="s">
        <v>13</v>
      </c>
      <c r="E4" s="214" t="s">
        <v>14</v>
      </c>
      <c r="F4" s="214" t="s">
        <v>18</v>
      </c>
      <c r="G4" s="214" t="s">
        <v>19</v>
      </c>
      <c r="H4" s="214" t="s">
        <v>20</v>
      </c>
      <c r="I4" s="214" t="s">
        <v>21</v>
      </c>
      <c r="J4" s="214" t="s">
        <v>22</v>
      </c>
      <c r="K4" s="214" t="s">
        <v>24</v>
      </c>
      <c r="L4" s="214" t="s">
        <v>26</v>
      </c>
      <c r="M4" s="214" t="s">
        <v>27</v>
      </c>
    </row>
    <row r="5" spans="1:13">
      <c r="A5" s="220" t="s">
        <v>1195</v>
      </c>
      <c r="B5" s="214">
        <v>601</v>
      </c>
      <c r="C5" s="221">
        <f>'Раздел 6'!D5</f>
        <v>111</v>
      </c>
      <c r="D5" s="221">
        <f>'Раздел 6'!E5</f>
        <v>0</v>
      </c>
      <c r="E5" s="221">
        <f>'Раздел 6'!F5</f>
        <v>20</v>
      </c>
      <c r="F5" s="221">
        <f>'Раздел 6'!G5</f>
        <v>66</v>
      </c>
      <c r="G5" s="221">
        <f>'Раздел 6'!H5</f>
        <v>25</v>
      </c>
      <c r="H5" s="221">
        <f>'Раздел 6'!I5</f>
        <v>0</v>
      </c>
      <c r="I5" s="221">
        <f>'Раздел 6'!J5</f>
        <v>11</v>
      </c>
      <c r="J5" s="221">
        <f>'Раздел 6'!K5</f>
        <v>1</v>
      </c>
      <c r="K5" s="221">
        <f>'Раздел 6'!L5</f>
        <v>0</v>
      </c>
      <c r="L5" s="221">
        <f>'Раздел 6'!M5</f>
        <v>0</v>
      </c>
      <c r="M5" s="221">
        <f>'Раздел 6'!N5</f>
        <v>0</v>
      </c>
    </row>
    <row r="6" spans="1:13" ht="26.4">
      <c r="A6" s="215" t="s">
        <v>1072</v>
      </c>
      <c r="B6" s="214">
        <v>602</v>
      </c>
      <c r="C6" s="221">
        <f>'Раздел 6'!D6</f>
        <v>10</v>
      </c>
      <c r="D6" s="221">
        <f>'Раздел 6'!E6</f>
        <v>0</v>
      </c>
      <c r="E6" s="221">
        <f>'Раздел 6'!F6</f>
        <v>0</v>
      </c>
      <c r="F6" s="221">
        <f>'Раздел 6'!G6</f>
        <v>0</v>
      </c>
      <c r="G6" s="221">
        <f>'Раздел 6'!H6</f>
        <v>10</v>
      </c>
      <c r="H6" s="221">
        <f>'Раздел 6'!I6</f>
        <v>0</v>
      </c>
      <c r="I6" s="221">
        <f>'Раздел 6'!J6</f>
        <v>10</v>
      </c>
      <c r="J6" s="221">
        <f>'Раздел 6'!K6</f>
        <v>0</v>
      </c>
      <c r="K6" s="221">
        <f>'Раздел 6'!L6</f>
        <v>0</v>
      </c>
      <c r="L6" s="221">
        <f>'Раздел 6'!M6</f>
        <v>0</v>
      </c>
      <c r="M6" s="221">
        <f>'Раздел 6'!N6</f>
        <v>0</v>
      </c>
    </row>
    <row r="7" spans="1:13" ht="26.4">
      <c r="A7" s="216" t="s">
        <v>1115</v>
      </c>
      <c r="B7" s="214">
        <v>603</v>
      </c>
      <c r="C7" s="221">
        <f>'Раздел 6'!D7</f>
        <v>0</v>
      </c>
      <c r="D7" s="221">
        <f>'Раздел 6'!E7</f>
        <v>0</v>
      </c>
      <c r="E7" s="221">
        <f>'Раздел 6'!F7</f>
        <v>0</v>
      </c>
      <c r="F7" s="221">
        <f>'Раздел 6'!G7</f>
        <v>0</v>
      </c>
      <c r="G7" s="221">
        <f>'Раздел 6'!H7</f>
        <v>0</v>
      </c>
      <c r="H7" s="221">
        <f>'Раздел 6'!I7</f>
        <v>0</v>
      </c>
      <c r="I7" s="221">
        <f>'Раздел 6'!J7</f>
        <v>0</v>
      </c>
      <c r="J7" s="221">
        <f>'Раздел 6'!K7</f>
        <v>0</v>
      </c>
      <c r="K7" s="221">
        <f>'Раздел 6'!L7</f>
        <v>0</v>
      </c>
      <c r="L7" s="221">
        <f>'Раздел 6'!M7</f>
        <v>0</v>
      </c>
      <c r="M7" s="221">
        <f>'Раздел 6'!N7</f>
        <v>0</v>
      </c>
    </row>
    <row r="8" spans="1:13">
      <c r="A8" s="216" t="s">
        <v>100</v>
      </c>
      <c r="B8" s="214">
        <v>604</v>
      </c>
      <c r="C8" s="221">
        <f>'Раздел 6'!D8</f>
        <v>10</v>
      </c>
      <c r="D8" s="221">
        <f>'Раздел 6'!E8</f>
        <v>0</v>
      </c>
      <c r="E8" s="221">
        <f>'Раздел 6'!F8</f>
        <v>0</v>
      </c>
      <c r="F8" s="221">
        <f>'Раздел 6'!G8</f>
        <v>0</v>
      </c>
      <c r="G8" s="221">
        <f>'Раздел 6'!H8</f>
        <v>10</v>
      </c>
      <c r="H8" s="221">
        <f>'Раздел 6'!I8</f>
        <v>0</v>
      </c>
      <c r="I8" s="221">
        <f>'Раздел 6'!J8</f>
        <v>10</v>
      </c>
      <c r="J8" s="221">
        <f>'Раздел 6'!K8</f>
        <v>0</v>
      </c>
      <c r="K8" s="221">
        <f>'Раздел 6'!L8</f>
        <v>0</v>
      </c>
      <c r="L8" s="221">
        <f>'Раздел 6'!M8</f>
        <v>0</v>
      </c>
      <c r="M8" s="221">
        <f>'Раздел 6'!N8</f>
        <v>0</v>
      </c>
    </row>
    <row r="9" spans="1:13" ht="26.4">
      <c r="A9" s="217" t="s">
        <v>1469</v>
      </c>
      <c r="B9" s="214">
        <v>605</v>
      </c>
      <c r="C9" s="221">
        <f>'Раздел 6'!D9</f>
        <v>10</v>
      </c>
      <c r="D9" s="221">
        <f>'Раздел 6'!E9</f>
        <v>0</v>
      </c>
      <c r="E9" s="221">
        <f>'Раздел 6'!F9</f>
        <v>0</v>
      </c>
      <c r="F9" s="221">
        <f>'Раздел 6'!G9</f>
        <v>0</v>
      </c>
      <c r="G9" s="221">
        <f>'Раздел 6'!H9</f>
        <v>10</v>
      </c>
      <c r="H9" s="221">
        <f>'Раздел 6'!I9</f>
        <v>0</v>
      </c>
      <c r="I9" s="221">
        <f>'Раздел 6'!J9</f>
        <v>10</v>
      </c>
      <c r="J9" s="221">
        <f>'Раздел 6'!K9</f>
        <v>0</v>
      </c>
      <c r="K9" s="221">
        <f>'Раздел 6'!L9</f>
        <v>0</v>
      </c>
      <c r="L9" s="221">
        <f>'Раздел 6'!M9</f>
        <v>0</v>
      </c>
      <c r="M9" s="221">
        <f>'Раздел 6'!N9</f>
        <v>0</v>
      </c>
    </row>
    <row r="10" spans="1:13">
      <c r="A10" s="216" t="s">
        <v>101</v>
      </c>
      <c r="B10" s="214">
        <v>606</v>
      </c>
      <c r="C10" s="221">
        <f>'Раздел 6'!D10</f>
        <v>0</v>
      </c>
      <c r="D10" s="221">
        <f>'Раздел 6'!E10</f>
        <v>0</v>
      </c>
      <c r="E10" s="221">
        <f>'Раздел 6'!F10</f>
        <v>0</v>
      </c>
      <c r="F10" s="221">
        <f>'Раздел 6'!G10</f>
        <v>0</v>
      </c>
      <c r="G10" s="221">
        <f>'Раздел 6'!H10</f>
        <v>0</v>
      </c>
      <c r="H10" s="221">
        <f>'Раздел 6'!I10</f>
        <v>0</v>
      </c>
      <c r="I10" s="221">
        <f>'Раздел 6'!J10</f>
        <v>0</v>
      </c>
      <c r="J10" s="221">
        <f>'Раздел 6'!K10</f>
        <v>0</v>
      </c>
      <c r="K10" s="221">
        <f>'Раздел 6'!L10</f>
        <v>0</v>
      </c>
      <c r="L10" s="221">
        <f>'Раздел 6'!M10</f>
        <v>0</v>
      </c>
      <c r="M10" s="221">
        <f>'Раздел 6'!N10</f>
        <v>0</v>
      </c>
    </row>
    <row r="11" spans="1:13">
      <c r="A11" s="216" t="s">
        <v>102</v>
      </c>
      <c r="B11" s="214">
        <v>607</v>
      </c>
      <c r="C11" s="221">
        <f>'Раздел 6'!D11</f>
        <v>0</v>
      </c>
      <c r="D11" s="221">
        <f>'Раздел 6'!E11</f>
        <v>0</v>
      </c>
      <c r="E11" s="221">
        <f>'Раздел 6'!F11</f>
        <v>0</v>
      </c>
      <c r="F11" s="221">
        <f>'Раздел 6'!G11</f>
        <v>0</v>
      </c>
      <c r="G11" s="221">
        <f>'Раздел 6'!H11</f>
        <v>0</v>
      </c>
      <c r="H11" s="221">
        <f>'Раздел 6'!I11</f>
        <v>0</v>
      </c>
      <c r="I11" s="221">
        <f>'Раздел 6'!J11</f>
        <v>0</v>
      </c>
      <c r="J11" s="221">
        <f>'Раздел 6'!K11</f>
        <v>0</v>
      </c>
      <c r="K11" s="221">
        <f>'Раздел 6'!L11</f>
        <v>0</v>
      </c>
      <c r="L11" s="221">
        <f>'Раздел 6'!M11</f>
        <v>0</v>
      </c>
      <c r="M11" s="221">
        <f>'Раздел 6'!N11</f>
        <v>0</v>
      </c>
    </row>
    <row r="12" spans="1:13">
      <c r="A12" s="216" t="s">
        <v>103</v>
      </c>
      <c r="B12" s="214">
        <v>608</v>
      </c>
      <c r="C12" s="221">
        <f>'Раздел 6'!D12</f>
        <v>0</v>
      </c>
      <c r="D12" s="221">
        <f>'Раздел 6'!E12</f>
        <v>0</v>
      </c>
      <c r="E12" s="221">
        <f>'Раздел 6'!F12</f>
        <v>0</v>
      </c>
      <c r="F12" s="221">
        <f>'Раздел 6'!G12</f>
        <v>0</v>
      </c>
      <c r="G12" s="221">
        <f>'Раздел 6'!H12</f>
        <v>0</v>
      </c>
      <c r="H12" s="221">
        <f>'Раздел 6'!I12</f>
        <v>0</v>
      </c>
      <c r="I12" s="221">
        <f>'Раздел 6'!J12</f>
        <v>0</v>
      </c>
      <c r="J12" s="221">
        <f>'Раздел 6'!K12</f>
        <v>0</v>
      </c>
      <c r="K12" s="221">
        <f>'Раздел 6'!L12</f>
        <v>0</v>
      </c>
      <c r="L12" s="221">
        <f>'Раздел 6'!M12</f>
        <v>0</v>
      </c>
      <c r="M12" s="221">
        <f>'Раздел 6'!N12</f>
        <v>0</v>
      </c>
    </row>
    <row r="13" spans="1:13" ht="26.4">
      <c r="A13" s="217" t="s">
        <v>1468</v>
      </c>
      <c r="B13" s="214">
        <v>609</v>
      </c>
      <c r="C13" s="221">
        <f>'Раздел 6'!D13</f>
        <v>0</v>
      </c>
      <c r="D13" s="221">
        <f>'Раздел 6'!E13</f>
        <v>0</v>
      </c>
      <c r="E13" s="221">
        <f>'Раздел 6'!F13</f>
        <v>0</v>
      </c>
      <c r="F13" s="221">
        <f>'Раздел 6'!G13</f>
        <v>0</v>
      </c>
      <c r="G13" s="221">
        <f>'Раздел 6'!H13</f>
        <v>0</v>
      </c>
      <c r="H13" s="221">
        <f>'Раздел 6'!I13</f>
        <v>0</v>
      </c>
      <c r="I13" s="221">
        <f>'Раздел 6'!J13</f>
        <v>0</v>
      </c>
      <c r="J13" s="221">
        <f>'Раздел 6'!K13</f>
        <v>0</v>
      </c>
      <c r="K13" s="221">
        <f>'Раздел 6'!L13</f>
        <v>0</v>
      </c>
      <c r="L13" s="221">
        <f>'Раздел 6'!M13</f>
        <v>0</v>
      </c>
      <c r="M13" s="221">
        <f>'Раздел 6'!N13</f>
        <v>0</v>
      </c>
    </row>
    <row r="14" spans="1:13" ht="18" customHeight="1">
      <c r="A14" s="216" t="s">
        <v>104</v>
      </c>
      <c r="B14" s="214">
        <v>610</v>
      </c>
      <c r="C14" s="221">
        <f>'Раздел 6'!D14</f>
        <v>0</v>
      </c>
      <c r="D14" s="221">
        <f>'Раздел 6'!E14</f>
        <v>0</v>
      </c>
      <c r="E14" s="221">
        <f>'Раздел 6'!F14</f>
        <v>0</v>
      </c>
      <c r="F14" s="221">
        <f>'Раздел 6'!G14</f>
        <v>0</v>
      </c>
      <c r="G14" s="221">
        <f>'Раздел 6'!H14</f>
        <v>0</v>
      </c>
      <c r="H14" s="221">
        <f>'Раздел 6'!I14</f>
        <v>0</v>
      </c>
      <c r="I14" s="221">
        <f>'Раздел 6'!J14</f>
        <v>0</v>
      </c>
      <c r="J14" s="221">
        <f>'Раздел 6'!K14</f>
        <v>0</v>
      </c>
      <c r="K14" s="221">
        <f>'Раздел 6'!L14</f>
        <v>0</v>
      </c>
      <c r="L14" s="221">
        <f>'Раздел 6'!M14</f>
        <v>0</v>
      </c>
      <c r="M14" s="221">
        <f>'Раздел 6'!N14</f>
        <v>0</v>
      </c>
    </row>
    <row r="15" spans="1:13">
      <c r="A15" s="216" t="s">
        <v>105</v>
      </c>
      <c r="B15" s="214">
        <v>611</v>
      </c>
      <c r="C15" s="221">
        <f>'Раздел 6'!D15</f>
        <v>0</v>
      </c>
      <c r="D15" s="221">
        <f>'Раздел 6'!E15</f>
        <v>0</v>
      </c>
      <c r="E15" s="221">
        <f>'Раздел 6'!F15</f>
        <v>0</v>
      </c>
      <c r="F15" s="221">
        <f>'Раздел 6'!G15</f>
        <v>0</v>
      </c>
      <c r="G15" s="221">
        <f>'Раздел 6'!H15</f>
        <v>0</v>
      </c>
      <c r="H15" s="221">
        <f>'Раздел 6'!I15</f>
        <v>0</v>
      </c>
      <c r="I15" s="221">
        <f>'Раздел 6'!J15</f>
        <v>0</v>
      </c>
      <c r="J15" s="221">
        <f>'Раздел 6'!K15</f>
        <v>0</v>
      </c>
      <c r="K15" s="221">
        <f>'Раздел 6'!L15</f>
        <v>0</v>
      </c>
      <c r="L15" s="221">
        <f>'Раздел 6'!M15</f>
        <v>0</v>
      </c>
      <c r="M15" s="221">
        <f>'Раздел 6'!N15</f>
        <v>0</v>
      </c>
    </row>
    <row r="16" spans="1:13">
      <c r="A16" s="216" t="s">
        <v>106</v>
      </c>
      <c r="B16" s="214">
        <v>612</v>
      </c>
      <c r="C16" s="221">
        <f>'Раздел 6'!D16</f>
        <v>0</v>
      </c>
      <c r="D16" s="221">
        <f>'Раздел 6'!E16</f>
        <v>0</v>
      </c>
      <c r="E16" s="221">
        <f>'Раздел 6'!F16</f>
        <v>0</v>
      </c>
      <c r="F16" s="221">
        <f>'Раздел 6'!G16</f>
        <v>0</v>
      </c>
      <c r="G16" s="221">
        <f>'Раздел 6'!H16</f>
        <v>0</v>
      </c>
      <c r="H16" s="221">
        <f>'Раздел 6'!I16</f>
        <v>0</v>
      </c>
      <c r="I16" s="221">
        <f>'Раздел 6'!J16</f>
        <v>0</v>
      </c>
      <c r="J16" s="221">
        <f>'Раздел 6'!K16</f>
        <v>0</v>
      </c>
      <c r="K16" s="221">
        <f>'Раздел 6'!L16</f>
        <v>0</v>
      </c>
      <c r="L16" s="221">
        <f>'Раздел 6'!M16</f>
        <v>0</v>
      </c>
      <c r="M16" s="221">
        <f>'Раздел 6'!N16</f>
        <v>0</v>
      </c>
    </row>
    <row r="17" spans="1:13">
      <c r="A17" s="215" t="s">
        <v>23</v>
      </c>
      <c r="B17" s="214">
        <v>613</v>
      </c>
      <c r="C17" s="221">
        <f>'Раздел 6'!D17</f>
        <v>101</v>
      </c>
      <c r="D17" s="221">
        <f>'Раздел 6'!E17</f>
        <v>0</v>
      </c>
      <c r="E17" s="221">
        <f>'Раздел 6'!F17</f>
        <v>20</v>
      </c>
      <c r="F17" s="221">
        <f>'Раздел 6'!G17</f>
        <v>66</v>
      </c>
      <c r="G17" s="221">
        <f>'Раздел 6'!H17</f>
        <v>15</v>
      </c>
      <c r="H17" s="221">
        <f>'Раздел 6'!I17</f>
        <v>0</v>
      </c>
      <c r="I17" s="221">
        <f>'Раздел 6'!J17</f>
        <v>1</v>
      </c>
      <c r="J17" s="221">
        <f>'Раздел 6'!K17</f>
        <v>1</v>
      </c>
      <c r="K17" s="221">
        <f>'Раздел 6'!L17</f>
        <v>0</v>
      </c>
      <c r="L17" s="221">
        <f>'Раздел 6'!M17</f>
        <v>0</v>
      </c>
      <c r="M17" s="221">
        <f>'Раздел 6'!N17</f>
        <v>0</v>
      </c>
    </row>
    <row r="18" spans="1:13">
      <c r="A18" s="215" t="s">
        <v>25</v>
      </c>
      <c r="B18" s="214">
        <v>614</v>
      </c>
      <c r="C18" s="221">
        <f>'Раздел 6'!D18</f>
        <v>0</v>
      </c>
      <c r="D18" s="221">
        <f>'Раздел 6'!E18</f>
        <v>0</v>
      </c>
      <c r="E18" s="221">
        <f>'Раздел 6'!F18</f>
        <v>0</v>
      </c>
      <c r="F18" s="221">
        <f>'Раздел 6'!G18</f>
        <v>0</v>
      </c>
      <c r="G18" s="221">
        <f>'Раздел 6'!H18</f>
        <v>0</v>
      </c>
      <c r="H18" s="221">
        <f>'Раздел 6'!I18</f>
        <v>0</v>
      </c>
      <c r="I18" s="221">
        <f>'Раздел 6'!J18</f>
        <v>0</v>
      </c>
      <c r="J18" s="221">
        <f>'Раздел 6'!K18</f>
        <v>0</v>
      </c>
      <c r="K18" s="221">
        <f>'Раздел 6'!L18</f>
        <v>0</v>
      </c>
      <c r="L18" s="221">
        <f>'Раздел 6'!M18</f>
        <v>0</v>
      </c>
      <c r="M18" s="221">
        <f>'Раздел 6'!N18</f>
        <v>0</v>
      </c>
    </row>
    <row r="19" spans="1:13" ht="26.4">
      <c r="A19" s="216" t="s">
        <v>1073</v>
      </c>
      <c r="B19" s="214">
        <v>615</v>
      </c>
      <c r="C19" s="221">
        <f>'Раздел 6'!D19</f>
        <v>0</v>
      </c>
      <c r="D19" s="221">
        <f>'Раздел 6'!E19</f>
        <v>0</v>
      </c>
      <c r="E19" s="221">
        <f>'Раздел 6'!F19</f>
        <v>0</v>
      </c>
      <c r="F19" s="221">
        <f>'Раздел 6'!G19</f>
        <v>0</v>
      </c>
      <c r="G19" s="221">
        <f>'Раздел 6'!H19</f>
        <v>0</v>
      </c>
      <c r="H19" s="221">
        <f>'Раздел 6'!I19</f>
        <v>0</v>
      </c>
      <c r="I19" s="221">
        <f>'Раздел 6'!J19</f>
        <v>0</v>
      </c>
      <c r="J19" s="221">
        <f>'Раздел 6'!K19</f>
        <v>0</v>
      </c>
      <c r="K19" s="221">
        <f>'Раздел 6'!L19</f>
        <v>0</v>
      </c>
      <c r="L19" s="221">
        <f>'Раздел 6'!M19</f>
        <v>0</v>
      </c>
      <c r="M19" s="221">
        <f>'Раздел 6'!N19</f>
        <v>0</v>
      </c>
    </row>
    <row r="20" spans="1:13">
      <c r="A20" s="216" t="s">
        <v>28</v>
      </c>
      <c r="B20" s="214">
        <v>616</v>
      </c>
      <c r="C20" s="221">
        <f>'Раздел 6'!D20</f>
        <v>0</v>
      </c>
      <c r="D20" s="221">
        <f>'Раздел 6'!E20</f>
        <v>0</v>
      </c>
      <c r="E20" s="221">
        <f>'Раздел 6'!F20</f>
        <v>0</v>
      </c>
      <c r="F20" s="221">
        <f>'Раздел 6'!G20</f>
        <v>0</v>
      </c>
      <c r="G20" s="221">
        <f>'Раздел 6'!H20</f>
        <v>0</v>
      </c>
      <c r="H20" s="221">
        <f>'Раздел 6'!I20</f>
        <v>0</v>
      </c>
      <c r="I20" s="221">
        <f>'Раздел 6'!J20</f>
        <v>0</v>
      </c>
      <c r="J20" s="221">
        <f>'Раздел 6'!K20</f>
        <v>0</v>
      </c>
      <c r="K20" s="221">
        <f>'Раздел 6'!L20</f>
        <v>0</v>
      </c>
      <c r="L20" s="221">
        <f>'Раздел 6'!M20</f>
        <v>0</v>
      </c>
      <c r="M20" s="221">
        <f>'Раздел 6'!N20</f>
        <v>0</v>
      </c>
    </row>
    <row r="21" spans="1:13" ht="15.75" customHeight="1">
      <c r="A21" s="216" t="s">
        <v>1184</v>
      </c>
      <c r="B21" s="214">
        <v>617</v>
      </c>
      <c r="C21" s="221">
        <f>'Раздел 6'!D21</f>
        <v>0</v>
      </c>
      <c r="D21" s="221">
        <f>'Раздел 6'!E21</f>
        <v>0</v>
      </c>
      <c r="E21" s="221">
        <f>'Раздел 6'!F21</f>
        <v>0</v>
      </c>
      <c r="F21" s="221">
        <f>'Раздел 6'!G21</f>
        <v>0</v>
      </c>
      <c r="G21" s="221">
        <f>'Раздел 6'!H21</f>
        <v>0</v>
      </c>
      <c r="H21" s="221">
        <f>'Раздел 6'!I21</f>
        <v>0</v>
      </c>
      <c r="I21" s="221">
        <f>'Раздел 6'!J21</f>
        <v>0</v>
      </c>
      <c r="J21" s="221">
        <f>'Раздел 6'!K21</f>
        <v>0</v>
      </c>
      <c r="K21" s="221">
        <f>'Раздел 6'!L21</f>
        <v>0</v>
      </c>
      <c r="L21" s="221">
        <f>'Раздел 6'!M21</f>
        <v>0</v>
      </c>
      <c r="M21" s="221">
        <f>'Раздел 6'!N21</f>
        <v>0</v>
      </c>
    </row>
    <row r="22" spans="1:13">
      <c r="A22" s="215" t="s">
        <v>30</v>
      </c>
      <c r="B22" s="214">
        <v>618</v>
      </c>
      <c r="C22" s="221">
        <f>'Раздел 6'!D22</f>
        <v>0</v>
      </c>
      <c r="D22" s="221">
        <f>'Раздел 6'!E22</f>
        <v>0</v>
      </c>
      <c r="E22" s="221">
        <f>'Раздел 6'!F22</f>
        <v>0</v>
      </c>
      <c r="F22" s="221">
        <f>'Раздел 6'!G22</f>
        <v>0</v>
      </c>
      <c r="G22" s="221">
        <f>'Раздел 6'!H22</f>
        <v>0</v>
      </c>
      <c r="H22" s="221">
        <f>'Раздел 6'!I22</f>
        <v>0</v>
      </c>
      <c r="I22" s="221">
        <f>'Раздел 6'!J22</f>
        <v>0</v>
      </c>
      <c r="J22" s="221">
        <f>'Раздел 6'!K22</f>
        <v>0</v>
      </c>
      <c r="K22" s="221">
        <f>'Раздел 6'!L22</f>
        <v>0</v>
      </c>
      <c r="L22" s="221">
        <f>'Раздел 6'!M22</f>
        <v>0</v>
      </c>
      <c r="M22" s="221">
        <f>'Раздел 6'!N22</f>
        <v>0</v>
      </c>
    </row>
    <row r="23" spans="1:13">
      <c r="A23" s="215" t="s">
        <v>32</v>
      </c>
      <c r="B23" s="214">
        <v>619</v>
      </c>
      <c r="C23" s="221">
        <f>'Раздел 6'!D23</f>
        <v>0</v>
      </c>
      <c r="D23" s="221">
        <f>'Раздел 6'!E23</f>
        <v>0</v>
      </c>
      <c r="E23" s="221">
        <f>'Раздел 6'!F23</f>
        <v>0</v>
      </c>
      <c r="F23" s="221">
        <f>'Раздел 6'!G23</f>
        <v>0</v>
      </c>
      <c r="G23" s="221">
        <f>'Раздел 6'!H23</f>
        <v>0</v>
      </c>
      <c r="H23" s="221">
        <f>'Раздел 6'!I23</f>
        <v>0</v>
      </c>
      <c r="I23" s="221">
        <f>'Раздел 6'!J23</f>
        <v>0</v>
      </c>
      <c r="J23" s="221">
        <f>'Раздел 6'!K23</f>
        <v>0</v>
      </c>
      <c r="K23" s="221">
        <f>'Раздел 6'!L23</f>
        <v>0</v>
      </c>
      <c r="L23" s="221">
        <f>'Раздел 6'!M23</f>
        <v>0</v>
      </c>
      <c r="M23" s="221">
        <f>'Раздел 6'!N23</f>
        <v>0</v>
      </c>
    </row>
    <row r="24" spans="1:13">
      <c r="A24" s="215" t="s">
        <v>34</v>
      </c>
      <c r="B24" s="214">
        <v>620</v>
      </c>
      <c r="C24" s="221">
        <f>'Раздел 6'!D24</f>
        <v>0</v>
      </c>
      <c r="D24" s="221">
        <f>'Раздел 6'!E24</f>
        <v>0</v>
      </c>
      <c r="E24" s="221">
        <f>'Раздел 6'!F24</f>
        <v>0</v>
      </c>
      <c r="F24" s="221">
        <f>'Раздел 6'!G24</f>
        <v>0</v>
      </c>
      <c r="G24" s="221">
        <f>'Раздел 6'!H24</f>
        <v>0</v>
      </c>
      <c r="H24" s="221">
        <f>'Раздел 6'!I24</f>
        <v>0</v>
      </c>
      <c r="I24" s="221">
        <f>'Раздел 6'!J24</f>
        <v>0</v>
      </c>
      <c r="J24" s="221">
        <f>'Раздел 6'!K24</f>
        <v>0</v>
      </c>
      <c r="K24" s="221">
        <f>'Раздел 6'!L24</f>
        <v>0</v>
      </c>
      <c r="L24" s="221">
        <f>'Раздел 6'!M24</f>
        <v>0</v>
      </c>
      <c r="M24" s="221">
        <f>'Раздел 6'!N24</f>
        <v>0</v>
      </c>
    </row>
    <row r="25" spans="1:13">
      <c r="A25" s="215" t="s">
        <v>35</v>
      </c>
      <c r="B25" s="214">
        <v>621</v>
      </c>
      <c r="C25" s="221">
        <f>'Раздел 6'!D25</f>
        <v>0</v>
      </c>
      <c r="D25" s="221">
        <f>'Раздел 6'!E25</f>
        <v>0</v>
      </c>
      <c r="E25" s="221">
        <f>'Раздел 6'!F25</f>
        <v>0</v>
      </c>
      <c r="F25" s="221">
        <f>'Раздел 6'!G25</f>
        <v>0</v>
      </c>
      <c r="G25" s="221">
        <f>'Раздел 6'!H25</f>
        <v>0</v>
      </c>
      <c r="H25" s="221">
        <f>'Раздел 6'!I25</f>
        <v>0</v>
      </c>
      <c r="I25" s="221">
        <f>'Раздел 6'!J25</f>
        <v>0</v>
      </c>
      <c r="J25" s="221">
        <f>'Раздел 6'!K25</f>
        <v>0</v>
      </c>
      <c r="K25" s="221">
        <f>'Раздел 6'!L25</f>
        <v>0</v>
      </c>
      <c r="L25" s="221">
        <f>'Раздел 6'!M25</f>
        <v>0</v>
      </c>
      <c r="M25" s="221">
        <f>'Раздел 6'!N25</f>
        <v>0</v>
      </c>
    </row>
    <row r="26" spans="1:13" ht="26.4">
      <c r="A26" s="216" t="s">
        <v>1074</v>
      </c>
      <c r="B26" s="214">
        <v>622</v>
      </c>
      <c r="C26" s="221">
        <f>'Раздел 6'!D26</f>
        <v>0</v>
      </c>
      <c r="D26" s="221">
        <f>'Раздел 6'!E26</f>
        <v>0</v>
      </c>
      <c r="E26" s="221">
        <f>'Раздел 6'!F26</f>
        <v>0</v>
      </c>
      <c r="F26" s="221">
        <f>'Раздел 6'!G26</f>
        <v>0</v>
      </c>
      <c r="G26" s="221">
        <f>'Раздел 6'!H26</f>
        <v>0</v>
      </c>
      <c r="H26" s="221">
        <f>'Раздел 6'!I26</f>
        <v>0</v>
      </c>
      <c r="I26" s="221">
        <f>'Раздел 6'!J26</f>
        <v>0</v>
      </c>
      <c r="J26" s="221">
        <f>'Раздел 6'!K26</f>
        <v>0</v>
      </c>
      <c r="K26" s="221">
        <f>'Раздел 6'!L26</f>
        <v>0</v>
      </c>
      <c r="L26" s="221">
        <f>'Раздел 6'!M26</f>
        <v>0</v>
      </c>
      <c r="M26" s="221">
        <f>'Раздел 6'!N26</f>
        <v>0</v>
      </c>
    </row>
    <row r="27" spans="1:13">
      <c r="A27" s="216" t="s">
        <v>36</v>
      </c>
      <c r="B27" s="214">
        <v>623</v>
      </c>
      <c r="C27" s="221">
        <f>D27+E27+F27+G27+H27</f>
        <v>0</v>
      </c>
      <c r="D27" s="221">
        <f>'Раздел 6'!E27</f>
        <v>0</v>
      </c>
      <c r="E27" s="221">
        <f>'Раздел 6'!F27</f>
        <v>0</v>
      </c>
      <c r="F27" s="221">
        <f>'Раздел 6'!G27</f>
        <v>0</v>
      </c>
      <c r="G27" s="221">
        <f>'Раздел 6'!H27</f>
        <v>0</v>
      </c>
      <c r="H27" s="221">
        <f>'Раздел 6'!I27</f>
        <v>0</v>
      </c>
      <c r="I27" s="221">
        <f>'Раздел 6'!J27</f>
        <v>0</v>
      </c>
      <c r="J27" s="221">
        <f>'Раздел 6'!K27</f>
        <v>0</v>
      </c>
      <c r="K27" s="221">
        <f>'Раздел 6'!L27</f>
        <v>0</v>
      </c>
      <c r="L27" s="221">
        <f>'Раздел 6'!M27</f>
        <v>0</v>
      </c>
      <c r="M27" s="221">
        <f>'Раздел 6'!N27</f>
        <v>0</v>
      </c>
    </row>
    <row r="30" spans="1:13" ht="15.6">
      <c r="A30" s="103"/>
    </row>
    <row r="31" spans="1:13" ht="15.6">
      <c r="A31" s="103"/>
    </row>
    <row r="32" spans="1:13" ht="15.6">
      <c r="A32" s="103"/>
    </row>
  </sheetData>
  <sheetProtection password="CF7A" sheet="1" objects="1" scenarios="1" formatColumns="0" formatRows="0" autoFilter="0"/>
  <mergeCells count="6">
    <mergeCell ref="A1:M1"/>
    <mergeCell ref="A2:A3"/>
    <mergeCell ref="B2:B3"/>
    <mergeCell ref="C2:C3"/>
    <mergeCell ref="D2:H2"/>
    <mergeCell ref="I2:M2"/>
  </mergeCells>
  <conditionalFormatting sqref="A30">
    <cfRule type="expression" dxfId="20" priority="1" stopIfTrue="1">
      <formula>$C$5&lt;&gt;'ПЕЧАТЬ стр.5'!#REF!</formula>
    </cfRule>
  </conditionalFormatting>
  <conditionalFormatting sqref="A31">
    <cfRule type="expression" dxfId="19" priority="2" stopIfTrue="1">
      <formula>'ПЕЧАТЬ стр.5'!#REF!&lt;&gt;'ПЕЧАТЬ стр.5'!#REF!</formula>
    </cfRule>
  </conditionalFormatting>
  <conditionalFormatting sqref="A32">
    <cfRule type="expression" dxfId="18" priority="3" stopIfTrue="1">
      <formula>'ПЕЧАТЬ стр.5'!#REF!&lt;&gt;'ПЕЧАТЬ стр.5'!#REF!</formula>
    </cfRule>
  </conditionalFormatting>
  <dataValidations count="1">
    <dataValidation type="whole" operator="greaterThanOrEqual" allowBlank="1" showInputMessage="1" showErrorMessage="1" error="Возможен ввод только целых чисел." sqref="C27">
      <formula1>0</formula1>
    </dataValidation>
  </dataValidations>
  <pageMargins left="0.51181102362204722" right="0.51181102362204722" top="0.59055118110236227" bottom="0.39370078740157483" header="0" footer="0"/>
  <pageSetup paperSize="9" scale="68" fitToHeight="0" orientation="landscape" useFirstPageNumber="1" horizontalDpi="300" verticalDpi="300" r:id="rId1"/>
  <headerFooter alignWithMargins="0"/>
</worksheet>
</file>

<file path=xl/worksheets/sheet37.xml><?xml version="1.0" encoding="utf-8"?>
<worksheet xmlns="http://schemas.openxmlformats.org/spreadsheetml/2006/main" xmlns:r="http://schemas.openxmlformats.org/officeDocument/2006/relationships">
  <sheetPr codeName="Лист21">
    <tabColor rgb="FFFFFF00"/>
    <pageSetUpPr fitToPage="1"/>
  </sheetPr>
  <dimension ref="A1:K28"/>
  <sheetViews>
    <sheetView view="pageBreakPreview" zoomScaleNormal="100" zoomScaleSheetLayoutView="100" workbookViewId="0">
      <selection activeCell="F11" sqref="F11"/>
    </sheetView>
  </sheetViews>
  <sheetFormatPr defaultRowHeight="13.2"/>
  <cols>
    <col min="1" max="1" width="43.88671875" customWidth="1"/>
    <col min="2" max="2" width="7.109375" customWidth="1"/>
    <col min="3" max="3" width="9.88671875" customWidth="1"/>
    <col min="4" max="4" width="11.109375" customWidth="1"/>
    <col min="5" max="5" width="10.6640625" customWidth="1"/>
    <col min="6" max="11" width="9" customWidth="1"/>
  </cols>
  <sheetData>
    <row r="1" spans="1:11" ht="15.6">
      <c r="A1" s="469" t="s">
        <v>1173</v>
      </c>
      <c r="B1" s="478"/>
      <c r="C1" s="478"/>
      <c r="D1" s="478"/>
      <c r="E1" s="478"/>
      <c r="F1" s="478"/>
      <c r="G1" s="478"/>
      <c r="H1" s="478"/>
      <c r="I1" s="478"/>
      <c r="J1" s="478"/>
      <c r="K1" s="469"/>
    </row>
    <row r="2" spans="1:11" ht="27" customHeight="1">
      <c r="A2" s="472" t="s">
        <v>108</v>
      </c>
      <c r="B2" s="472" t="s">
        <v>17</v>
      </c>
      <c r="C2" s="472" t="s">
        <v>1199</v>
      </c>
      <c r="D2" s="474" t="s">
        <v>1200</v>
      </c>
      <c r="E2" s="475"/>
      <c r="F2" s="475"/>
      <c r="G2" s="475"/>
      <c r="H2" s="475"/>
      <c r="I2" s="475"/>
      <c r="J2" s="475"/>
      <c r="K2" s="476"/>
    </row>
    <row r="3" spans="1:11" ht="26.4">
      <c r="A3" s="473"/>
      <c r="B3" s="473"/>
      <c r="C3" s="473"/>
      <c r="D3" s="214">
        <v>0</v>
      </c>
      <c r="E3" s="214">
        <v>1</v>
      </c>
      <c r="F3" s="214">
        <v>2</v>
      </c>
      <c r="G3" s="214">
        <v>3</v>
      </c>
      <c r="H3" s="214">
        <v>4</v>
      </c>
      <c r="I3" s="214">
        <v>5</v>
      </c>
      <c r="J3" s="214">
        <v>6</v>
      </c>
      <c r="K3" s="214" t="s">
        <v>109</v>
      </c>
    </row>
    <row r="4" spans="1:11">
      <c r="A4" s="214">
        <v>1</v>
      </c>
      <c r="B4" s="214">
        <v>2</v>
      </c>
      <c r="C4" s="214" t="s">
        <v>12</v>
      </c>
      <c r="D4" s="214" t="s">
        <v>13</v>
      </c>
      <c r="E4" s="214" t="s">
        <v>14</v>
      </c>
      <c r="F4" s="214" t="s">
        <v>18</v>
      </c>
      <c r="G4" s="214" t="s">
        <v>19</v>
      </c>
      <c r="H4" s="214" t="s">
        <v>20</v>
      </c>
      <c r="I4" s="214" t="s">
        <v>21</v>
      </c>
      <c r="J4" s="214" t="s">
        <v>22</v>
      </c>
      <c r="K4" s="214" t="s">
        <v>24</v>
      </c>
    </row>
    <row r="5" spans="1:11">
      <c r="A5" s="220" t="s">
        <v>37</v>
      </c>
      <c r="B5" s="214">
        <v>701</v>
      </c>
      <c r="C5" s="221">
        <f>'Раздел 7'!D5</f>
        <v>111</v>
      </c>
      <c r="D5" s="221">
        <f>'Раздел 7'!E5</f>
        <v>0</v>
      </c>
      <c r="E5" s="221">
        <f>'Раздел 7'!F5</f>
        <v>0</v>
      </c>
      <c r="F5" s="221">
        <f>'Раздел 7'!G5</f>
        <v>20</v>
      </c>
      <c r="G5" s="221">
        <f>'Раздел 7'!H5</f>
        <v>21</v>
      </c>
      <c r="H5" s="221">
        <f>'Раздел 7'!I5</f>
        <v>18</v>
      </c>
      <c r="I5" s="221">
        <f>'Раздел 7'!J5</f>
        <v>26</v>
      </c>
      <c r="J5" s="221">
        <f>'Раздел 7'!K5</f>
        <v>24</v>
      </c>
      <c r="K5" s="221">
        <f>'Раздел 7'!L5</f>
        <v>2</v>
      </c>
    </row>
    <row r="6" spans="1:11">
      <c r="A6" s="215" t="s">
        <v>110</v>
      </c>
      <c r="B6" s="214">
        <v>702</v>
      </c>
      <c r="C6" s="221">
        <f>'Раздел 7'!D6</f>
        <v>54</v>
      </c>
      <c r="D6" s="221">
        <f>'Раздел 7'!E6</f>
        <v>0</v>
      </c>
      <c r="E6" s="221">
        <f>'Раздел 7'!F6</f>
        <v>0</v>
      </c>
      <c r="F6" s="221">
        <f>'Раздел 7'!G6</f>
        <v>8</v>
      </c>
      <c r="G6" s="221">
        <f>'Раздел 7'!H6</f>
        <v>11</v>
      </c>
      <c r="H6" s="221">
        <f>'Раздел 7'!I6</f>
        <v>6</v>
      </c>
      <c r="I6" s="221">
        <f>'Раздел 7'!J6</f>
        <v>12</v>
      </c>
      <c r="J6" s="221">
        <f>'Раздел 7'!K6</f>
        <v>17</v>
      </c>
      <c r="K6" s="221">
        <f>'Раздел 7'!L6</f>
        <v>0</v>
      </c>
    </row>
    <row r="7" spans="1:11" ht="39.6">
      <c r="A7" s="215" t="s">
        <v>1470</v>
      </c>
      <c r="B7" s="214">
        <v>703</v>
      </c>
      <c r="C7" s="221">
        <f>'Раздел 7'!D7</f>
        <v>11</v>
      </c>
      <c r="D7" s="221">
        <f>'Раздел 7'!E7</f>
        <v>0</v>
      </c>
      <c r="E7" s="221">
        <f>'Раздел 7'!F7</f>
        <v>0</v>
      </c>
      <c r="F7" s="221">
        <f>'Раздел 7'!G7</f>
        <v>0</v>
      </c>
      <c r="G7" s="221">
        <f>'Раздел 7'!H7</f>
        <v>0</v>
      </c>
      <c r="H7" s="221">
        <f>'Раздел 7'!I7</f>
        <v>0</v>
      </c>
      <c r="I7" s="221">
        <f>'Раздел 7'!J7</f>
        <v>1</v>
      </c>
      <c r="J7" s="221">
        <f>'Раздел 7'!K7</f>
        <v>9</v>
      </c>
      <c r="K7" s="221">
        <f>'Раздел 7'!L7</f>
        <v>1</v>
      </c>
    </row>
    <row r="8" spans="1:11">
      <c r="A8" s="216" t="s">
        <v>38</v>
      </c>
      <c r="B8" s="214">
        <v>704</v>
      </c>
      <c r="C8" s="221">
        <f>'Раздел 7'!D8</f>
        <v>3</v>
      </c>
      <c r="D8" s="221">
        <f>'Раздел 7'!E8</f>
        <v>0</v>
      </c>
      <c r="E8" s="221">
        <f>'Раздел 7'!F8</f>
        <v>0</v>
      </c>
      <c r="F8" s="221">
        <f>'Раздел 7'!G8</f>
        <v>0</v>
      </c>
      <c r="G8" s="221">
        <f>'Раздел 7'!H8</f>
        <v>0</v>
      </c>
      <c r="H8" s="221">
        <f>'Раздел 7'!I8</f>
        <v>0</v>
      </c>
      <c r="I8" s="221">
        <f>'Раздел 7'!J8</f>
        <v>0</v>
      </c>
      <c r="J8" s="221">
        <f>'Раздел 7'!K8</f>
        <v>3</v>
      </c>
      <c r="K8" s="221">
        <f>'Раздел 7'!L8</f>
        <v>0</v>
      </c>
    </row>
    <row r="9" spans="1:11" ht="19.5" customHeight="1">
      <c r="A9" s="215" t="s">
        <v>1201</v>
      </c>
      <c r="B9" s="214">
        <v>705</v>
      </c>
      <c r="C9" s="221">
        <f>'Раздел 7'!D9</f>
        <v>1</v>
      </c>
      <c r="D9" s="221">
        <f>'Раздел 7'!E9</f>
        <v>0</v>
      </c>
      <c r="E9" s="221">
        <f>'Раздел 7'!F9</f>
        <v>0</v>
      </c>
      <c r="F9" s="221">
        <f>'Раздел 7'!G9</f>
        <v>0</v>
      </c>
      <c r="G9" s="221">
        <f>'Раздел 7'!H9</f>
        <v>0</v>
      </c>
      <c r="H9" s="221">
        <f>'Раздел 7'!I9</f>
        <v>0</v>
      </c>
      <c r="I9" s="221">
        <f>'Раздел 7'!J9</f>
        <v>1</v>
      </c>
      <c r="J9" s="221">
        <f>'Раздел 7'!K9</f>
        <v>0</v>
      </c>
      <c r="K9" s="221">
        <f>'Раздел 7'!L9</f>
        <v>0</v>
      </c>
    </row>
    <row r="10" spans="1:11">
      <c r="A10" s="216" t="s">
        <v>38</v>
      </c>
      <c r="B10" s="214">
        <v>706</v>
      </c>
      <c r="C10" s="221">
        <f>'Раздел 7'!D10</f>
        <v>1</v>
      </c>
      <c r="D10" s="221">
        <f>'Раздел 7'!E10</f>
        <v>0</v>
      </c>
      <c r="E10" s="221">
        <f>'Раздел 7'!F10</f>
        <v>0</v>
      </c>
      <c r="F10" s="221">
        <f>'Раздел 7'!G10</f>
        <v>0</v>
      </c>
      <c r="G10" s="221">
        <f>'Раздел 7'!H10</f>
        <v>0</v>
      </c>
      <c r="H10" s="221">
        <f>'Раздел 7'!I10</f>
        <v>0</v>
      </c>
      <c r="I10" s="221">
        <f>'Раздел 7'!J10</f>
        <v>1</v>
      </c>
      <c r="J10" s="221">
        <f>'Раздел 7'!K10</f>
        <v>0</v>
      </c>
      <c r="K10" s="221">
        <f>'Раздел 7'!L10</f>
        <v>0</v>
      </c>
    </row>
    <row r="11" spans="1:11" ht="26.4">
      <c r="A11" s="215" t="s">
        <v>1077</v>
      </c>
      <c r="B11" s="214">
        <v>707</v>
      </c>
      <c r="C11" s="221">
        <f>'Раздел 7'!D11</f>
        <v>0</v>
      </c>
      <c r="D11" s="221">
        <f>'Раздел 7'!E11</f>
        <v>0</v>
      </c>
      <c r="E11" s="221">
        <f>'Раздел 7'!F11</f>
        <v>0</v>
      </c>
      <c r="F11" s="221">
        <f>'Раздел 7'!G11</f>
        <v>0</v>
      </c>
      <c r="G11" s="221">
        <f>'Раздел 7'!H11</f>
        <v>0</v>
      </c>
      <c r="H11" s="221">
        <f>'Раздел 7'!I11</f>
        <v>0</v>
      </c>
      <c r="I11" s="221">
        <f>'Раздел 7'!J11</f>
        <v>0</v>
      </c>
      <c r="J11" s="221">
        <f>'Раздел 7'!K11</f>
        <v>0</v>
      </c>
      <c r="K11" s="221">
        <f>'Раздел 7'!L11</f>
        <v>0</v>
      </c>
    </row>
    <row r="12" spans="1:11">
      <c r="A12" s="216" t="s">
        <v>38</v>
      </c>
      <c r="B12" s="214">
        <v>708</v>
      </c>
      <c r="C12" s="221">
        <f>'Раздел 7'!D12</f>
        <v>0</v>
      </c>
      <c r="D12" s="221">
        <f>'Раздел 7'!E12</f>
        <v>0</v>
      </c>
      <c r="E12" s="221">
        <f>'Раздел 7'!F12</f>
        <v>0</v>
      </c>
      <c r="F12" s="221">
        <f>'Раздел 7'!G12</f>
        <v>0</v>
      </c>
      <c r="G12" s="221">
        <f>'Раздел 7'!H12</f>
        <v>0</v>
      </c>
      <c r="H12" s="221">
        <f>'Раздел 7'!I12</f>
        <v>0</v>
      </c>
      <c r="I12" s="221">
        <f>'Раздел 7'!J12</f>
        <v>0</v>
      </c>
      <c r="J12" s="221">
        <f>'Раздел 7'!K12</f>
        <v>0</v>
      </c>
      <c r="K12" s="221">
        <f>'Раздел 7'!L12</f>
        <v>0</v>
      </c>
    </row>
    <row r="13" spans="1:11">
      <c r="A13" s="215" t="s">
        <v>1071</v>
      </c>
      <c r="B13" s="214">
        <v>709</v>
      </c>
      <c r="C13" s="221">
        <f>'Раздел 7'!D13</f>
        <v>0</v>
      </c>
      <c r="D13" s="221">
        <f>'Раздел 7'!E13</f>
        <v>0</v>
      </c>
      <c r="E13" s="221">
        <f>'Раздел 7'!F13</f>
        <v>0</v>
      </c>
      <c r="F13" s="221">
        <f>'Раздел 7'!G13</f>
        <v>0</v>
      </c>
      <c r="G13" s="221">
        <f>'Раздел 7'!H13</f>
        <v>0</v>
      </c>
      <c r="H13" s="221">
        <f>'Раздел 7'!I13</f>
        <v>0</v>
      </c>
      <c r="I13" s="221">
        <f>'Раздел 7'!J13</f>
        <v>0</v>
      </c>
      <c r="J13" s="221">
        <f>'Раздел 7'!K13</f>
        <v>0</v>
      </c>
      <c r="K13" s="221">
        <f>'Раздел 7'!L13</f>
        <v>0</v>
      </c>
    </row>
    <row r="14" spans="1:11">
      <c r="A14" s="216" t="s">
        <v>38</v>
      </c>
      <c r="B14" s="214">
        <v>710</v>
      </c>
      <c r="C14" s="221">
        <f>'Раздел 7'!D14</f>
        <v>0</v>
      </c>
      <c r="D14" s="221">
        <f>'Раздел 7'!E14</f>
        <v>0</v>
      </c>
      <c r="E14" s="221">
        <f>'Раздел 7'!F14</f>
        <v>0</v>
      </c>
      <c r="F14" s="221">
        <f>'Раздел 7'!G14</f>
        <v>0</v>
      </c>
      <c r="G14" s="221">
        <f>'Раздел 7'!H14</f>
        <v>0</v>
      </c>
      <c r="H14" s="221">
        <f>'Раздел 7'!I14</f>
        <v>0</v>
      </c>
      <c r="I14" s="221">
        <f>'Раздел 7'!J14</f>
        <v>0</v>
      </c>
      <c r="J14" s="221">
        <f>'Раздел 7'!K14</f>
        <v>0</v>
      </c>
      <c r="K14" s="221">
        <f>'Раздел 7'!L14</f>
        <v>0</v>
      </c>
    </row>
    <row r="15" spans="1:11">
      <c r="A15" s="215" t="s">
        <v>1202</v>
      </c>
      <c r="B15" s="214">
        <v>711</v>
      </c>
      <c r="C15" s="221">
        <f>'Раздел 7'!D15</f>
        <v>0</v>
      </c>
      <c r="D15" s="221">
        <f>'Раздел 7'!E15</f>
        <v>0</v>
      </c>
      <c r="E15" s="221">
        <f>'Раздел 7'!F15</f>
        <v>0</v>
      </c>
      <c r="F15" s="221">
        <f>'Раздел 7'!G15</f>
        <v>0</v>
      </c>
      <c r="G15" s="221">
        <f>'Раздел 7'!H15</f>
        <v>0</v>
      </c>
      <c r="H15" s="221">
        <f>'Раздел 7'!I15</f>
        <v>0</v>
      </c>
      <c r="I15" s="221">
        <f>'Раздел 7'!J15</f>
        <v>0</v>
      </c>
      <c r="J15" s="221">
        <f>'Раздел 7'!K15</f>
        <v>0</v>
      </c>
      <c r="K15" s="221">
        <f>'Раздел 7'!L15</f>
        <v>0</v>
      </c>
    </row>
    <row r="16" spans="1:11">
      <c r="A16" s="216" t="s">
        <v>38</v>
      </c>
      <c r="B16" s="214">
        <v>712</v>
      </c>
      <c r="C16" s="221">
        <f>'Раздел 7'!D16</f>
        <v>0</v>
      </c>
      <c r="D16" s="221">
        <f>'Раздел 7'!E16</f>
        <v>0</v>
      </c>
      <c r="E16" s="221">
        <f>'Раздел 7'!F16</f>
        <v>0</v>
      </c>
      <c r="F16" s="221">
        <f>'Раздел 7'!G16</f>
        <v>0</v>
      </c>
      <c r="G16" s="221">
        <f>'Раздел 7'!H16</f>
        <v>0</v>
      </c>
      <c r="H16" s="221">
        <f>'Раздел 7'!I16</f>
        <v>0</v>
      </c>
      <c r="I16" s="221">
        <f>'Раздел 7'!J16</f>
        <v>0</v>
      </c>
      <c r="J16" s="221">
        <f>'Раздел 7'!K16</f>
        <v>0</v>
      </c>
      <c r="K16" s="221">
        <f>'Раздел 7'!L16</f>
        <v>0</v>
      </c>
    </row>
    <row r="17" spans="1:11">
      <c r="A17" s="286"/>
      <c r="B17" s="287"/>
      <c r="C17" s="288"/>
      <c r="D17" s="289"/>
      <c r="E17" s="289"/>
      <c r="F17" s="289"/>
      <c r="G17" s="289"/>
      <c r="H17" s="289"/>
      <c r="I17" s="289"/>
      <c r="J17" s="289"/>
      <c r="K17" s="289"/>
    </row>
    <row r="18" spans="1:11" ht="18.75" customHeight="1">
      <c r="A18" s="469" t="s">
        <v>1269</v>
      </c>
      <c r="B18" s="469"/>
      <c r="C18" s="469"/>
      <c r="D18" s="469"/>
      <c r="E18" s="469"/>
      <c r="F18" s="469"/>
      <c r="G18" s="469"/>
      <c r="H18" s="469"/>
      <c r="I18" s="469"/>
      <c r="J18" s="469"/>
      <c r="K18" s="469"/>
    </row>
    <row r="19" spans="1:11" ht="38.25" customHeight="1">
      <c r="A19" s="214" t="s">
        <v>108</v>
      </c>
      <c r="B19" s="214" t="s">
        <v>17</v>
      </c>
      <c r="C19" s="214" t="s">
        <v>1203</v>
      </c>
      <c r="D19" s="470" t="s">
        <v>40</v>
      </c>
      <c r="E19" s="470"/>
      <c r="F19" s="238"/>
      <c r="G19" s="238"/>
      <c r="H19" s="244"/>
      <c r="I19" s="243"/>
      <c r="J19" s="238"/>
      <c r="K19" s="238"/>
    </row>
    <row r="20" spans="1:11">
      <c r="A20" s="214">
        <v>1</v>
      </c>
      <c r="B20" s="214">
        <v>2</v>
      </c>
      <c r="C20" s="214">
        <v>3</v>
      </c>
      <c r="D20" s="470" t="s">
        <v>13</v>
      </c>
      <c r="E20" s="470"/>
      <c r="F20" s="238"/>
      <c r="G20" s="238"/>
      <c r="H20" s="244"/>
      <c r="I20" s="243"/>
      <c r="J20" s="238"/>
      <c r="K20" s="238"/>
    </row>
    <row r="21" spans="1:11">
      <c r="A21" s="230" t="s">
        <v>1270</v>
      </c>
      <c r="B21" s="234">
        <v>801</v>
      </c>
      <c r="C21" s="234" t="s">
        <v>107</v>
      </c>
      <c r="D21" s="477">
        <f>'Раздел 8'!E4</f>
        <v>111</v>
      </c>
      <c r="E21" s="477"/>
      <c r="F21" s="236"/>
      <c r="G21" s="236"/>
      <c r="H21" s="236"/>
      <c r="I21" s="236"/>
      <c r="J21" s="236"/>
      <c r="K21" s="236"/>
    </row>
    <row r="22" spans="1:11" ht="26.4">
      <c r="A22" s="231" t="s">
        <v>1271</v>
      </c>
      <c r="B22" s="214"/>
      <c r="C22" s="214"/>
      <c r="D22" s="477">
        <f>'Раздел 8'!E5</f>
        <v>0</v>
      </c>
      <c r="E22" s="477"/>
      <c r="F22" s="235"/>
      <c r="G22" s="245"/>
      <c r="H22" s="246"/>
      <c r="I22" s="246"/>
      <c r="J22" s="246"/>
      <c r="K22" s="246"/>
    </row>
    <row r="23" spans="1:11">
      <c r="A23" s="232" t="s">
        <v>1204</v>
      </c>
      <c r="B23" s="247">
        <v>802</v>
      </c>
      <c r="C23" s="220"/>
      <c r="D23" s="477">
        <f>'Раздел 8'!E6</f>
        <v>111</v>
      </c>
      <c r="E23" s="477"/>
      <c r="F23" s="244"/>
      <c r="G23" s="243"/>
      <c r="H23" s="238"/>
      <c r="I23" s="238"/>
      <c r="J23" s="238"/>
      <c r="K23" s="238"/>
    </row>
    <row r="24" spans="1:11">
      <c r="A24" s="232"/>
      <c r="B24" s="247"/>
      <c r="C24" s="220" t="str">
        <f>IF(A24="","",INDEX(КодЯзыка,MATCH(A24,Языки,0)))</f>
        <v/>
      </c>
      <c r="D24" s="479"/>
      <c r="E24" s="479"/>
      <c r="F24" s="241"/>
      <c r="G24" s="239"/>
      <c r="H24" s="236"/>
      <c r="I24" s="236"/>
      <c r="J24" s="236"/>
      <c r="K24" s="236"/>
    </row>
    <row r="25" spans="1:11">
      <c r="A25" s="232"/>
      <c r="B25" s="247"/>
      <c r="C25" s="220" t="str">
        <f>IF(A25="","",INDEX(КодЯзыка,MATCH(A25,Языки,0)))</f>
        <v/>
      </c>
      <c r="D25" s="479"/>
      <c r="E25" s="479"/>
      <c r="F25" s="242"/>
      <c r="G25" s="240"/>
      <c r="H25" s="237"/>
      <c r="I25" s="237"/>
      <c r="J25" s="237"/>
      <c r="K25" s="237"/>
    </row>
    <row r="26" spans="1:11">
      <c r="A26" s="232"/>
      <c r="B26" s="247"/>
      <c r="C26" s="220" t="str">
        <f>IF(A26="","",INDEX(КодЯзыка,MATCH(A26,Языки,0)))</f>
        <v/>
      </c>
      <c r="D26" s="479"/>
      <c r="E26" s="479"/>
      <c r="F26" s="235"/>
      <c r="G26" s="245"/>
      <c r="H26" s="246"/>
      <c r="I26" s="246"/>
      <c r="J26" s="246"/>
      <c r="K26" s="246"/>
    </row>
    <row r="27" spans="1:11">
      <c r="A27" s="232"/>
      <c r="B27" s="247"/>
      <c r="C27" s="220" t="str">
        <f>IF(A27="","",INDEX(КодЯзыка,MATCH(A27,Языки,0)))</f>
        <v/>
      </c>
      <c r="D27" s="479"/>
      <c r="E27" s="479"/>
      <c r="F27" s="241"/>
      <c r="G27" s="239"/>
      <c r="H27" s="236"/>
      <c r="I27" s="236"/>
      <c r="J27" s="236"/>
      <c r="K27" s="236"/>
    </row>
    <row r="28" spans="1:11">
      <c r="A28" s="232"/>
      <c r="B28" s="247"/>
      <c r="C28" s="220" t="str">
        <f>IF(A28="","",INDEX(КодЯзыка,MATCH(A28,Языки,0)))</f>
        <v/>
      </c>
      <c r="D28" s="479"/>
      <c r="E28" s="479"/>
      <c r="F28" s="242"/>
      <c r="G28" s="240"/>
      <c r="H28" s="237"/>
      <c r="I28" s="237"/>
      <c r="J28" s="237"/>
      <c r="K28" s="237"/>
    </row>
  </sheetData>
  <sheetProtection password="CF7A" sheet="1" objects="1" scenarios="1" formatColumns="0" formatRows="0" autoFilter="0"/>
  <mergeCells count="16">
    <mergeCell ref="D28:E28"/>
    <mergeCell ref="D23:E23"/>
    <mergeCell ref="D24:E24"/>
    <mergeCell ref="D25:E25"/>
    <mergeCell ref="D26:E26"/>
    <mergeCell ref="D27:E27"/>
    <mergeCell ref="A1:K1"/>
    <mergeCell ref="A2:A3"/>
    <mergeCell ref="B2:B3"/>
    <mergeCell ref="C2:C3"/>
    <mergeCell ref="D2:K2"/>
    <mergeCell ref="A18:K18"/>
    <mergeCell ref="D19:E19"/>
    <mergeCell ref="D20:E20"/>
    <mergeCell ref="D21:E21"/>
    <mergeCell ref="D22:E22"/>
  </mergeCells>
  <dataValidations count="2">
    <dataValidation type="whole" operator="greaterThanOrEqual" allowBlank="1" showInputMessage="1" showErrorMessage="1" error="Возможен ввод только целых чисел." sqref="C5:K17">
      <formula1>0</formula1>
    </dataValidation>
    <dataValidation type="list" allowBlank="1" showInputMessage="1" showErrorMessage="1" sqref="A23:A28">
      <formula1>Языки</formula1>
    </dataValidation>
  </dataValidations>
  <pageMargins left="0.51181102362204722" right="0.51181102362204722" top="0.59055118110236227" bottom="0.39370078740157483" header="0" footer="0"/>
  <pageSetup paperSize="9" fitToHeight="0" orientation="landscape" useFirstPageNumber="1" horizontalDpi="300" verticalDpi="300" r:id="rId1"/>
  <headerFooter alignWithMargins="0"/>
</worksheet>
</file>

<file path=xl/worksheets/sheet38.xml><?xml version="1.0" encoding="utf-8"?>
<worksheet xmlns="http://schemas.openxmlformats.org/spreadsheetml/2006/main" xmlns:r="http://schemas.openxmlformats.org/officeDocument/2006/relationships">
  <sheetPr codeName="Лист22">
    <tabColor rgb="FFFFFF00"/>
    <pageSetUpPr fitToPage="1"/>
  </sheetPr>
  <dimension ref="A1:I29"/>
  <sheetViews>
    <sheetView view="pageBreakPreview" zoomScale="85" zoomScaleNormal="100" zoomScaleSheetLayoutView="85" workbookViewId="0">
      <selection activeCell="C5" sqref="C5:H28"/>
    </sheetView>
  </sheetViews>
  <sheetFormatPr defaultRowHeight="13.2"/>
  <cols>
    <col min="1" max="1" width="45.109375" customWidth="1"/>
    <col min="2" max="2" width="7.109375" customWidth="1"/>
    <col min="3" max="3" width="11.44140625" customWidth="1"/>
    <col min="4" max="4" width="14.33203125" customWidth="1"/>
    <col min="5" max="5" width="11.44140625" customWidth="1"/>
    <col min="6" max="6" width="30.44140625" customWidth="1"/>
    <col min="7" max="7" width="16" customWidth="1"/>
    <col min="8" max="8" width="18.6640625" customWidth="1"/>
    <col min="9" max="9" width="23.109375" customWidth="1"/>
    <col min="11" max="11" width="12.109375" customWidth="1"/>
  </cols>
  <sheetData>
    <row r="1" spans="1:9" ht="39" customHeight="1">
      <c r="A1" s="469" t="s">
        <v>1272</v>
      </c>
      <c r="B1" s="478"/>
      <c r="C1" s="478"/>
      <c r="D1" s="478"/>
      <c r="E1" s="478"/>
      <c r="F1" s="478"/>
      <c r="G1" s="478"/>
      <c r="H1" s="478"/>
      <c r="I1" s="3"/>
    </row>
    <row r="2" spans="1:9" ht="15" customHeight="1">
      <c r="A2" s="472" t="s">
        <v>108</v>
      </c>
      <c r="B2" s="472" t="s">
        <v>17</v>
      </c>
      <c r="C2" s="472" t="s">
        <v>39</v>
      </c>
      <c r="D2" s="474" t="s">
        <v>760</v>
      </c>
      <c r="E2" s="475"/>
      <c r="F2" s="475"/>
      <c r="G2" s="476"/>
      <c r="H2" s="472" t="s">
        <v>43</v>
      </c>
      <c r="I2" s="13"/>
    </row>
    <row r="3" spans="1:9" ht="54" customHeight="1">
      <c r="A3" s="473"/>
      <c r="B3" s="473"/>
      <c r="C3" s="473"/>
      <c r="D3" s="214" t="s">
        <v>112</v>
      </c>
      <c r="E3" s="214" t="s">
        <v>41</v>
      </c>
      <c r="F3" s="214" t="s">
        <v>42</v>
      </c>
      <c r="G3" s="214" t="s">
        <v>41</v>
      </c>
      <c r="H3" s="473"/>
      <c r="I3" s="13"/>
    </row>
    <row r="4" spans="1:9" ht="14.4">
      <c r="A4" s="214">
        <v>1</v>
      </c>
      <c r="B4" s="214">
        <v>2</v>
      </c>
      <c r="C4" s="214" t="s">
        <v>12</v>
      </c>
      <c r="D4" s="214" t="s">
        <v>13</v>
      </c>
      <c r="E4" s="214" t="s">
        <v>14</v>
      </c>
      <c r="F4" s="214" t="s">
        <v>18</v>
      </c>
      <c r="G4" s="214" t="s">
        <v>19</v>
      </c>
      <c r="H4" s="214" t="s">
        <v>20</v>
      </c>
      <c r="I4" s="13"/>
    </row>
    <row r="5" spans="1:9" ht="27">
      <c r="A5" s="220" t="s">
        <v>1273</v>
      </c>
      <c r="B5" s="214">
        <v>901</v>
      </c>
      <c r="C5" s="221">
        <f>'Раздел 9'!D5</f>
        <v>27</v>
      </c>
      <c r="D5" s="221">
        <f>'Раздел 9'!E5</f>
        <v>5</v>
      </c>
      <c r="E5" s="221">
        <f>'Раздел 9'!F5</f>
        <v>5</v>
      </c>
      <c r="F5" s="221">
        <f>'Раздел 9'!G5</f>
        <v>15</v>
      </c>
      <c r="G5" s="221">
        <f>'Раздел 9'!H5</f>
        <v>11</v>
      </c>
      <c r="H5" s="221">
        <f>'Раздел 9'!I5</f>
        <v>26</v>
      </c>
      <c r="I5" s="13"/>
    </row>
    <row r="6" spans="1:9" ht="27">
      <c r="A6" s="215" t="s">
        <v>3529</v>
      </c>
      <c r="B6" s="214">
        <v>902</v>
      </c>
      <c r="C6" s="221">
        <f>'Раздел 9'!D6</f>
        <v>1</v>
      </c>
      <c r="D6" s="221">
        <f>'Раздел 9'!E6</f>
        <v>1</v>
      </c>
      <c r="E6" s="221">
        <f>'Раздел 9'!F6</f>
        <v>1</v>
      </c>
      <c r="F6" s="221">
        <f>'Раздел 9'!G6</f>
        <v>0</v>
      </c>
      <c r="G6" s="221">
        <f>'Раздел 9'!H6</f>
        <v>0</v>
      </c>
      <c r="H6" s="221">
        <f>'Раздел 9'!I6</f>
        <v>1</v>
      </c>
      <c r="I6" s="13"/>
    </row>
    <row r="7" spans="1:9" ht="27">
      <c r="A7" s="216" t="s">
        <v>1284</v>
      </c>
      <c r="B7" s="214">
        <v>903</v>
      </c>
      <c r="C7" s="221">
        <f>'Раздел 9'!D7</f>
        <v>1</v>
      </c>
      <c r="D7" s="221">
        <f>'Раздел 9'!E7</f>
        <v>1</v>
      </c>
      <c r="E7" s="221">
        <f>'Раздел 9'!F7</f>
        <v>1</v>
      </c>
      <c r="F7" s="221">
        <f>'Раздел 9'!G7</f>
        <v>0</v>
      </c>
      <c r="G7" s="221">
        <f>'Раздел 9'!H7</f>
        <v>0</v>
      </c>
      <c r="H7" s="221">
        <f>'Раздел 9'!I7</f>
        <v>1</v>
      </c>
      <c r="I7" s="13"/>
    </row>
    <row r="8" spans="1:9" ht="14.4">
      <c r="A8" s="216" t="s">
        <v>1285</v>
      </c>
      <c r="B8" s="214">
        <v>904</v>
      </c>
      <c r="C8" s="221">
        <f>'Раздел 9'!D8</f>
        <v>0</v>
      </c>
      <c r="D8" s="221">
        <f>'Раздел 9'!E8</f>
        <v>0</v>
      </c>
      <c r="E8" s="221">
        <f>'Раздел 9'!F8</f>
        <v>0</v>
      </c>
      <c r="F8" s="221">
        <f>'Раздел 9'!G8</f>
        <v>0</v>
      </c>
      <c r="G8" s="221">
        <f>'Раздел 9'!H8</f>
        <v>0</v>
      </c>
      <c r="H8" s="221">
        <f>'Раздел 9'!I8</f>
        <v>0</v>
      </c>
      <c r="I8" s="13"/>
    </row>
    <row r="9" spans="1:9" ht="14.4">
      <c r="A9" s="216" t="s">
        <v>1286</v>
      </c>
      <c r="B9" s="214">
        <v>905</v>
      </c>
      <c r="C9" s="221">
        <f>'Раздел 9'!D9</f>
        <v>0</v>
      </c>
      <c r="D9" s="221">
        <f>'Раздел 9'!E9</f>
        <v>0</v>
      </c>
      <c r="E9" s="221">
        <f>'Раздел 9'!F9</f>
        <v>0</v>
      </c>
      <c r="F9" s="221">
        <f>'Раздел 9'!G9</f>
        <v>0</v>
      </c>
      <c r="G9" s="221">
        <f>'Раздел 9'!H9</f>
        <v>0</v>
      </c>
      <c r="H9" s="221">
        <f>'Раздел 9'!I9</f>
        <v>0</v>
      </c>
      <c r="I9" s="13"/>
    </row>
    <row r="10" spans="1:9" ht="27">
      <c r="A10" s="215" t="s">
        <v>3530</v>
      </c>
      <c r="B10" s="214">
        <v>906</v>
      </c>
      <c r="C10" s="221">
        <f>'Раздел 9'!D10</f>
        <v>14</v>
      </c>
      <c r="D10" s="221">
        <f>'Раздел 9'!E10</f>
        <v>4</v>
      </c>
      <c r="E10" s="221">
        <f>'Раздел 9'!F10</f>
        <v>4</v>
      </c>
      <c r="F10" s="221">
        <f>'Раздел 9'!G10</f>
        <v>10</v>
      </c>
      <c r="G10" s="221">
        <f>'Раздел 9'!H10</f>
        <v>10</v>
      </c>
      <c r="H10" s="221">
        <f>'Раздел 9'!I10</f>
        <v>14</v>
      </c>
      <c r="I10" s="13"/>
    </row>
    <row r="11" spans="1:9" ht="27">
      <c r="A11" s="216" t="s">
        <v>1078</v>
      </c>
      <c r="B11" s="214">
        <v>907</v>
      </c>
      <c r="C11" s="221">
        <f>'Раздел 9'!D11</f>
        <v>10</v>
      </c>
      <c r="D11" s="221">
        <f>'Раздел 9'!E11</f>
        <v>2</v>
      </c>
      <c r="E11" s="221">
        <f>'Раздел 9'!F11</f>
        <v>2</v>
      </c>
      <c r="F11" s="221">
        <f>'Раздел 9'!G11</f>
        <v>8</v>
      </c>
      <c r="G11" s="221">
        <f>'Раздел 9'!H11</f>
        <v>8</v>
      </c>
      <c r="H11" s="221">
        <f>'Раздел 9'!I11</f>
        <v>10</v>
      </c>
      <c r="I11" s="13"/>
    </row>
    <row r="12" spans="1:9" ht="14.4">
      <c r="A12" s="216" t="s">
        <v>44</v>
      </c>
      <c r="B12" s="214">
        <v>908</v>
      </c>
      <c r="C12" s="221">
        <f>'Раздел 9'!D12</f>
        <v>1</v>
      </c>
      <c r="D12" s="221">
        <f>'Раздел 9'!E12</f>
        <v>1</v>
      </c>
      <c r="E12" s="221">
        <f>'Раздел 9'!F12</f>
        <v>1</v>
      </c>
      <c r="F12" s="221">
        <f>'Раздел 9'!G12</f>
        <v>0</v>
      </c>
      <c r="G12" s="221">
        <f>'Раздел 9'!H12</f>
        <v>0</v>
      </c>
      <c r="H12" s="221">
        <f>'Раздел 9'!I12</f>
        <v>1</v>
      </c>
      <c r="I12" s="13"/>
    </row>
    <row r="13" spans="1:9" ht="14.4">
      <c r="A13" s="216" t="s">
        <v>45</v>
      </c>
      <c r="B13" s="214">
        <v>909</v>
      </c>
      <c r="C13" s="221">
        <f>'Раздел 9'!D13</f>
        <v>1</v>
      </c>
      <c r="D13" s="221">
        <f>'Раздел 9'!E13</f>
        <v>0</v>
      </c>
      <c r="E13" s="221">
        <f>'Раздел 9'!F13</f>
        <v>0</v>
      </c>
      <c r="F13" s="221">
        <f>'Раздел 9'!G13</f>
        <v>1</v>
      </c>
      <c r="G13" s="221">
        <f>'Раздел 9'!H13</f>
        <v>1</v>
      </c>
      <c r="H13" s="221">
        <f>'Раздел 9'!I13</f>
        <v>1</v>
      </c>
      <c r="I13" s="13"/>
    </row>
    <row r="14" spans="1:9" ht="14.4">
      <c r="A14" s="216" t="s">
        <v>46</v>
      </c>
      <c r="B14" s="214">
        <v>910</v>
      </c>
      <c r="C14" s="221">
        <f>'Раздел 9'!D14</f>
        <v>1</v>
      </c>
      <c r="D14" s="221">
        <f>'Раздел 9'!E14</f>
        <v>0</v>
      </c>
      <c r="E14" s="221">
        <f>'Раздел 9'!F14</f>
        <v>0</v>
      </c>
      <c r="F14" s="221">
        <f>'Раздел 9'!G14</f>
        <v>1</v>
      </c>
      <c r="G14" s="221">
        <f>'Раздел 9'!H14</f>
        <v>1</v>
      </c>
      <c r="H14" s="221">
        <f>'Раздел 9'!I14</f>
        <v>1</v>
      </c>
      <c r="I14" s="13"/>
    </row>
    <row r="15" spans="1:9" ht="14.4">
      <c r="A15" s="216" t="s">
        <v>47</v>
      </c>
      <c r="B15" s="214">
        <v>911</v>
      </c>
      <c r="C15" s="221">
        <f>'Раздел 9'!D15</f>
        <v>1</v>
      </c>
      <c r="D15" s="221">
        <f>'Раздел 9'!E15</f>
        <v>1</v>
      </c>
      <c r="E15" s="221">
        <f>'Раздел 9'!F15</f>
        <v>1</v>
      </c>
      <c r="F15" s="221">
        <f>'Раздел 9'!G15</f>
        <v>0</v>
      </c>
      <c r="G15" s="221">
        <f>'Раздел 9'!H15</f>
        <v>0</v>
      </c>
      <c r="H15" s="221">
        <f>'Раздел 9'!I15</f>
        <v>1</v>
      </c>
      <c r="I15" s="13"/>
    </row>
    <row r="16" spans="1:9" ht="14.4">
      <c r="A16" s="216" t="s">
        <v>48</v>
      </c>
      <c r="B16" s="214">
        <v>912</v>
      </c>
      <c r="C16" s="221">
        <f>'Раздел 9'!D16</f>
        <v>0</v>
      </c>
      <c r="D16" s="221">
        <f>'Раздел 9'!E16</f>
        <v>0</v>
      </c>
      <c r="E16" s="221">
        <f>'Раздел 9'!F16</f>
        <v>0</v>
      </c>
      <c r="F16" s="221">
        <f>'Раздел 9'!G16</f>
        <v>0</v>
      </c>
      <c r="G16" s="221">
        <f>'Раздел 9'!H16</f>
        <v>0</v>
      </c>
      <c r="H16" s="221">
        <f>'Раздел 9'!I16</f>
        <v>0</v>
      </c>
      <c r="I16" s="13"/>
    </row>
    <row r="17" spans="1:9" ht="14.4">
      <c r="A17" s="216" t="s">
        <v>49</v>
      </c>
      <c r="B17" s="214">
        <v>913</v>
      </c>
      <c r="C17" s="221">
        <f>'Раздел 9'!D17</f>
        <v>0</v>
      </c>
      <c r="D17" s="221">
        <f>'Раздел 9'!E17</f>
        <v>0</v>
      </c>
      <c r="E17" s="221">
        <f>'Раздел 9'!F17</f>
        <v>0</v>
      </c>
      <c r="F17" s="221">
        <f>'Раздел 9'!G17</f>
        <v>0</v>
      </c>
      <c r="G17" s="221">
        <f>'Раздел 9'!H17</f>
        <v>0</v>
      </c>
      <c r="H17" s="221">
        <f>'Раздел 9'!I17</f>
        <v>0</v>
      </c>
      <c r="I17" s="13"/>
    </row>
    <row r="18" spans="1:9" ht="14.4">
      <c r="A18" s="216" t="s">
        <v>50</v>
      </c>
      <c r="B18" s="214">
        <v>914</v>
      </c>
      <c r="C18" s="221">
        <f>'Раздел 9'!D18</f>
        <v>0</v>
      </c>
      <c r="D18" s="221">
        <f>'Раздел 9'!E18</f>
        <v>0</v>
      </c>
      <c r="E18" s="221">
        <f>'Раздел 9'!F18</f>
        <v>0</v>
      </c>
      <c r="F18" s="221">
        <f>'Раздел 9'!G18</f>
        <v>0</v>
      </c>
      <c r="G18" s="221">
        <f>'Раздел 9'!H18</f>
        <v>0</v>
      </c>
      <c r="H18" s="221">
        <f>'Раздел 9'!I18</f>
        <v>0</v>
      </c>
      <c r="I18" s="13"/>
    </row>
    <row r="19" spans="1:9" ht="14.4">
      <c r="A19" s="216" t="s">
        <v>51</v>
      </c>
      <c r="B19" s="214">
        <v>915</v>
      </c>
      <c r="C19" s="221">
        <f>'Раздел 9'!D19</f>
        <v>0</v>
      </c>
      <c r="D19" s="221">
        <f>'Раздел 9'!E19</f>
        <v>0</v>
      </c>
      <c r="E19" s="221">
        <f>'Раздел 9'!F19</f>
        <v>0</v>
      </c>
      <c r="F19" s="221">
        <f>'Раздел 9'!G19</f>
        <v>0</v>
      </c>
      <c r="G19" s="221">
        <f>'Раздел 9'!H19</f>
        <v>0</v>
      </c>
      <c r="H19" s="221">
        <f>'Раздел 9'!I19</f>
        <v>0</v>
      </c>
      <c r="I19" s="13"/>
    </row>
    <row r="20" spans="1:9" ht="14.4">
      <c r="A20" s="216" t="s">
        <v>1287</v>
      </c>
      <c r="B20" s="214">
        <v>916</v>
      </c>
      <c r="C20" s="221">
        <f>'Раздел 9'!D20</f>
        <v>0</v>
      </c>
      <c r="D20" s="221">
        <f>'Раздел 9'!E20</f>
        <v>0</v>
      </c>
      <c r="E20" s="221">
        <f>'Раздел 9'!F20</f>
        <v>0</v>
      </c>
      <c r="F20" s="221">
        <f>'Раздел 9'!G20</f>
        <v>0</v>
      </c>
      <c r="G20" s="221">
        <f>'Раздел 9'!H20</f>
        <v>0</v>
      </c>
      <c r="H20" s="221">
        <f>'Раздел 9'!I20</f>
        <v>0</v>
      </c>
      <c r="I20" s="13"/>
    </row>
    <row r="21" spans="1:9" ht="14.4">
      <c r="A21" s="216" t="s">
        <v>52</v>
      </c>
      <c r="B21" s="214">
        <v>917</v>
      </c>
      <c r="C21" s="221">
        <f>'Раздел 9'!D21</f>
        <v>0</v>
      </c>
      <c r="D21" s="221">
        <f>'Раздел 9'!E21</f>
        <v>0</v>
      </c>
      <c r="E21" s="221">
        <f>'Раздел 9'!F21</f>
        <v>0</v>
      </c>
      <c r="F21" s="221">
        <f>'Раздел 9'!G21</f>
        <v>0</v>
      </c>
      <c r="G21" s="221">
        <f>'Раздел 9'!H21</f>
        <v>0</v>
      </c>
      <c r="H21" s="221">
        <f>'Раздел 9'!I21</f>
        <v>0</v>
      </c>
      <c r="I21" s="13"/>
    </row>
    <row r="22" spans="1:9" ht="14.4">
      <c r="A22" s="216" t="s">
        <v>53</v>
      </c>
      <c r="B22" s="214">
        <v>918</v>
      </c>
      <c r="C22" s="221">
        <f>'Раздел 9'!D22</f>
        <v>0</v>
      </c>
      <c r="D22" s="221">
        <f>'Раздел 9'!E22</f>
        <v>0</v>
      </c>
      <c r="E22" s="221">
        <f>'Раздел 9'!F22</f>
        <v>0</v>
      </c>
      <c r="F22" s="221">
        <f>'Раздел 9'!G22</f>
        <v>0</v>
      </c>
      <c r="G22" s="221">
        <f>'Раздел 9'!H22</f>
        <v>0</v>
      </c>
      <c r="H22" s="221">
        <f>'Раздел 9'!I22</f>
        <v>0</v>
      </c>
      <c r="I22" s="13"/>
    </row>
    <row r="23" spans="1:9" ht="17.25" customHeight="1">
      <c r="A23" s="215" t="s">
        <v>3531</v>
      </c>
      <c r="B23" s="214">
        <v>919</v>
      </c>
      <c r="C23" s="221">
        <f>'Раздел 9'!D23</f>
        <v>6</v>
      </c>
      <c r="D23" s="221">
        <f>'Раздел 9'!E23</f>
        <v>0</v>
      </c>
      <c r="E23" s="221">
        <f>'Раздел 9'!F23</f>
        <v>0</v>
      </c>
      <c r="F23" s="221">
        <f>'Раздел 9'!G23</f>
        <v>2</v>
      </c>
      <c r="G23" s="221">
        <f>'Раздел 9'!H23</f>
        <v>0</v>
      </c>
      <c r="H23" s="221">
        <f>'Раздел 9'!I23</f>
        <v>6</v>
      </c>
      <c r="I23" s="13"/>
    </row>
    <row r="24" spans="1:9" ht="27">
      <c r="A24" s="216" t="s">
        <v>1291</v>
      </c>
      <c r="B24" s="214">
        <v>920</v>
      </c>
      <c r="C24" s="221">
        <f>'Раздел 9'!D24</f>
        <v>0</v>
      </c>
      <c r="D24" s="221">
        <f>'Раздел 9'!E24</f>
        <v>0</v>
      </c>
      <c r="E24" s="221">
        <f>'Раздел 9'!F24</f>
        <v>0</v>
      </c>
      <c r="F24" s="221">
        <f>'Раздел 9'!G24</f>
        <v>0</v>
      </c>
      <c r="G24" s="221">
        <f>'Раздел 9'!H24</f>
        <v>0</v>
      </c>
      <c r="H24" s="221">
        <f>'Раздел 9'!I24</f>
        <v>0</v>
      </c>
      <c r="I24" s="13"/>
    </row>
    <row r="25" spans="1:9" ht="14.4">
      <c r="A25" s="216" t="s">
        <v>1079</v>
      </c>
      <c r="B25" s="214">
        <v>921</v>
      </c>
      <c r="C25" s="221">
        <f>'Раздел 9'!D25</f>
        <v>6</v>
      </c>
      <c r="D25" s="221">
        <f>'Раздел 9'!E25</f>
        <v>0</v>
      </c>
      <c r="E25" s="221">
        <f>'Раздел 9'!F25</f>
        <v>0</v>
      </c>
      <c r="F25" s="221">
        <f>'Раздел 9'!G25</f>
        <v>2</v>
      </c>
      <c r="G25" s="221">
        <f>'Раздел 9'!H25</f>
        <v>0</v>
      </c>
      <c r="H25" s="221">
        <f>'Раздел 9'!I25</f>
        <v>6</v>
      </c>
      <c r="I25" s="13"/>
    </row>
    <row r="26" spans="1:9" ht="14.4">
      <c r="A26" s="216" t="s">
        <v>1299</v>
      </c>
      <c r="B26" s="214">
        <v>922</v>
      </c>
      <c r="C26" s="221">
        <f>'Раздел 9'!D26</f>
        <v>6</v>
      </c>
      <c r="D26" s="221">
        <f>'Раздел 9'!E26</f>
        <v>0</v>
      </c>
      <c r="E26" s="221">
        <f>'Раздел 9'!F26</f>
        <v>0</v>
      </c>
      <c r="F26" s="221">
        <f>'Раздел 9'!G26</f>
        <v>3</v>
      </c>
      <c r="G26" s="221">
        <f>'Раздел 9'!H26</f>
        <v>1</v>
      </c>
      <c r="H26" s="221">
        <f>'Раздел 9'!I26</f>
        <v>5</v>
      </c>
      <c r="I26" s="13"/>
    </row>
    <row r="27" spans="1:9" ht="48.75" customHeight="1">
      <c r="A27" s="220" t="s">
        <v>1292</v>
      </c>
      <c r="B27" s="214">
        <v>923</v>
      </c>
      <c r="C27" s="221">
        <f>'Раздел 9'!D27</f>
        <v>0</v>
      </c>
      <c r="D27" s="221">
        <f>'Раздел 9'!E27</f>
        <v>0</v>
      </c>
      <c r="E27" s="221">
        <f>'Раздел 9'!F27</f>
        <v>0</v>
      </c>
      <c r="F27" s="221">
        <f>'Раздел 9'!G27</f>
        <v>0</v>
      </c>
      <c r="G27" s="221">
        <f>'Раздел 9'!H27</f>
        <v>0</v>
      </c>
      <c r="H27" s="221">
        <f>'Раздел 9'!I27</f>
        <v>0</v>
      </c>
      <c r="I27" s="13"/>
    </row>
    <row r="28" spans="1:9" ht="59.25" customHeight="1">
      <c r="A28" s="220" t="s">
        <v>1293</v>
      </c>
      <c r="B28" s="214">
        <v>924</v>
      </c>
      <c r="C28" s="221">
        <f>'Раздел 9'!D28</f>
        <v>14</v>
      </c>
      <c r="D28" s="221">
        <f>'Раздел 9'!E28</f>
        <v>4</v>
      </c>
      <c r="E28" s="221">
        <f>'Раздел 9'!F28</f>
        <v>4</v>
      </c>
      <c r="F28" s="221">
        <f>'Раздел 9'!G28</f>
        <v>10</v>
      </c>
      <c r="G28" s="221">
        <f>'Раздел 9'!H28</f>
        <v>10</v>
      </c>
      <c r="H28" s="221">
        <f>'Раздел 9'!I28</f>
        <v>14</v>
      </c>
      <c r="I28" s="13"/>
    </row>
    <row r="29" spans="1:9" ht="27">
      <c r="A29" s="220" t="s">
        <v>1294</v>
      </c>
      <c r="B29" s="214">
        <v>925</v>
      </c>
      <c r="C29" s="221">
        <f>'Раздел 9'!D29</f>
        <v>0</v>
      </c>
      <c r="D29" s="221">
        <f>'Раздел 9'!E29</f>
        <v>0</v>
      </c>
      <c r="E29" s="221">
        <f>'Раздел 9'!F29</f>
        <v>0</v>
      </c>
      <c r="F29" s="221">
        <f>'Раздел 9'!G29</f>
        <v>0</v>
      </c>
      <c r="G29" s="221">
        <f>'Раздел 9'!H29</f>
        <v>0</v>
      </c>
      <c r="H29" s="221">
        <f>'Раздел 9'!I29</f>
        <v>0</v>
      </c>
      <c r="I29" s="13"/>
    </row>
  </sheetData>
  <sheetProtection password="CF7A" sheet="1" objects="1" scenarios="1" formatColumns="0" formatRows="0" autoFilter="0"/>
  <mergeCells count="6">
    <mergeCell ref="A1:H1"/>
    <mergeCell ref="A2:A3"/>
    <mergeCell ref="B2:B3"/>
    <mergeCell ref="C2:C3"/>
    <mergeCell ref="D2:G2"/>
    <mergeCell ref="H2:H3"/>
  </mergeCells>
  <pageMargins left="0.51181102362204722" right="0.51181102362204722" top="0.59055118110236227" bottom="0.39370078740157483" header="0" footer="0"/>
  <pageSetup paperSize="9" scale="78" fitToHeight="0" orientation="landscape" useFirstPageNumber="1" r:id="rId1"/>
  <headerFooter alignWithMargins="0"/>
</worksheet>
</file>

<file path=xl/worksheets/sheet39.xml><?xml version="1.0" encoding="utf-8"?>
<worksheet xmlns="http://schemas.openxmlformats.org/spreadsheetml/2006/main" xmlns:r="http://schemas.openxmlformats.org/officeDocument/2006/relationships">
  <sheetPr codeName="Лист23">
    <tabColor rgb="FFFFFF00"/>
    <pageSetUpPr fitToPage="1"/>
  </sheetPr>
  <dimension ref="A1:N41"/>
  <sheetViews>
    <sheetView view="pageBreakPreview" zoomScale="85" zoomScaleNormal="100" zoomScaleSheetLayoutView="85" workbookViewId="0">
      <selection activeCell="C5" sqref="C5:M26"/>
    </sheetView>
  </sheetViews>
  <sheetFormatPr defaultRowHeight="13.2"/>
  <cols>
    <col min="1" max="1" width="43.88671875" style="229" customWidth="1"/>
    <col min="2" max="3" width="7.109375" style="229" customWidth="1"/>
    <col min="4" max="4" width="9.109375" style="229" customWidth="1"/>
    <col min="5" max="13" width="8" style="229" customWidth="1"/>
    <col min="14" max="14" width="8" hidden="1" customWidth="1"/>
    <col min="15" max="15" width="12.109375" customWidth="1"/>
  </cols>
  <sheetData>
    <row r="1" spans="1:14" ht="41.25" customHeight="1">
      <c r="A1" s="469" t="s">
        <v>1295</v>
      </c>
      <c r="B1" s="478"/>
      <c r="C1" s="478"/>
      <c r="D1" s="478"/>
      <c r="E1" s="478"/>
      <c r="F1" s="478"/>
      <c r="G1" s="478"/>
      <c r="H1" s="478"/>
      <c r="I1" s="478"/>
      <c r="J1" s="478"/>
      <c r="K1" s="478"/>
      <c r="L1" s="478"/>
      <c r="M1" s="469"/>
      <c r="N1" s="3"/>
    </row>
    <row r="2" spans="1:14" ht="30" customHeight="1">
      <c r="A2" s="470" t="s">
        <v>108</v>
      </c>
      <c r="B2" s="470" t="s">
        <v>17</v>
      </c>
      <c r="C2" s="470" t="s">
        <v>39</v>
      </c>
      <c r="D2" s="470" t="s">
        <v>1300</v>
      </c>
      <c r="E2" s="470"/>
      <c r="F2" s="470"/>
      <c r="G2" s="470"/>
      <c r="H2" s="470"/>
      <c r="I2" s="470"/>
      <c r="J2" s="470"/>
      <c r="K2" s="470"/>
      <c r="L2" s="470"/>
      <c r="M2" s="470"/>
      <c r="N2" s="13"/>
    </row>
    <row r="3" spans="1:14" ht="33" customHeight="1">
      <c r="A3" s="470"/>
      <c r="B3" s="470"/>
      <c r="C3" s="470"/>
      <c r="D3" s="214" t="s">
        <v>761</v>
      </c>
      <c r="E3" s="214" t="s">
        <v>54</v>
      </c>
      <c r="F3" s="214" t="s">
        <v>55</v>
      </c>
      <c r="G3" s="214" t="s">
        <v>56</v>
      </c>
      <c r="H3" s="214" t="s">
        <v>57</v>
      </c>
      <c r="I3" s="214" t="s">
        <v>58</v>
      </c>
      <c r="J3" s="214" t="s">
        <v>59</v>
      </c>
      <c r="K3" s="214" t="s">
        <v>60</v>
      </c>
      <c r="L3" s="214" t="s">
        <v>61</v>
      </c>
      <c r="M3" s="214" t="s">
        <v>62</v>
      </c>
      <c r="N3" s="13"/>
    </row>
    <row r="4" spans="1:14" ht="14.4">
      <c r="A4" s="214">
        <v>1</v>
      </c>
      <c r="B4" s="214">
        <v>2</v>
      </c>
      <c r="C4" s="214">
        <v>3</v>
      </c>
      <c r="D4" s="214">
        <v>4</v>
      </c>
      <c r="E4" s="214">
        <v>5</v>
      </c>
      <c r="F4" s="214">
        <v>6</v>
      </c>
      <c r="G4" s="214">
        <v>7</v>
      </c>
      <c r="H4" s="214">
        <v>8</v>
      </c>
      <c r="I4" s="214">
        <v>9</v>
      </c>
      <c r="J4" s="214">
        <v>10</v>
      </c>
      <c r="K4" s="214">
        <v>11</v>
      </c>
      <c r="L4" s="214">
        <v>12</v>
      </c>
      <c r="M4" s="214">
        <v>13</v>
      </c>
      <c r="N4" s="13"/>
    </row>
    <row r="5" spans="1:14" ht="26.4">
      <c r="A5" s="220" t="s">
        <v>1296</v>
      </c>
      <c r="B5" s="214">
        <v>1001</v>
      </c>
      <c r="C5" s="221">
        <f>'Раздел 10'!D5</f>
        <v>27</v>
      </c>
      <c r="D5" s="221">
        <f>'Раздел 10'!E5</f>
        <v>0</v>
      </c>
      <c r="E5" s="221">
        <f>'Раздел 10'!F5</f>
        <v>0</v>
      </c>
      <c r="F5" s="221">
        <f>'Раздел 10'!G5</f>
        <v>2</v>
      </c>
      <c r="G5" s="221">
        <f>'Раздел 10'!H5</f>
        <v>4</v>
      </c>
      <c r="H5" s="221">
        <f>'Раздел 10'!I5</f>
        <v>3</v>
      </c>
      <c r="I5" s="221">
        <f>'Раздел 10'!J5</f>
        <v>4</v>
      </c>
      <c r="J5" s="221">
        <f>'Раздел 10'!K5</f>
        <v>7</v>
      </c>
      <c r="K5" s="221">
        <f>'Раздел 10'!L5</f>
        <v>5</v>
      </c>
      <c r="L5" s="221">
        <f>'Раздел 10'!M5</f>
        <v>1</v>
      </c>
      <c r="M5" s="221">
        <f>'Раздел 10'!N5</f>
        <v>1</v>
      </c>
      <c r="N5" s="221">
        <f>'Раздел 10'!O5</f>
        <v>0</v>
      </c>
    </row>
    <row r="6" spans="1:14" ht="27">
      <c r="A6" s="215" t="s">
        <v>3529</v>
      </c>
      <c r="B6" s="214">
        <v>1002</v>
      </c>
      <c r="C6" s="221">
        <f>'Раздел 10'!D6</f>
        <v>1</v>
      </c>
      <c r="D6" s="221">
        <f>'Раздел 10'!E6</f>
        <v>0</v>
      </c>
      <c r="E6" s="221">
        <f>'Раздел 10'!F6</f>
        <v>0</v>
      </c>
      <c r="F6" s="221">
        <f>'Раздел 10'!G6</f>
        <v>0</v>
      </c>
      <c r="G6" s="221">
        <f>'Раздел 10'!H6</f>
        <v>0</v>
      </c>
      <c r="H6" s="221">
        <f>'Раздел 10'!I6</f>
        <v>0</v>
      </c>
      <c r="I6" s="221">
        <f>'Раздел 10'!J6</f>
        <v>1</v>
      </c>
      <c r="J6" s="221">
        <f>'Раздел 10'!K6</f>
        <v>0</v>
      </c>
      <c r="K6" s="221">
        <f>'Раздел 10'!L6</f>
        <v>0</v>
      </c>
      <c r="L6" s="221">
        <f>'Раздел 10'!M6</f>
        <v>0</v>
      </c>
      <c r="M6" s="221">
        <f>'Раздел 10'!N6</f>
        <v>0</v>
      </c>
      <c r="N6" s="13"/>
    </row>
    <row r="7" spans="1:14" ht="27">
      <c r="A7" s="216" t="s">
        <v>1284</v>
      </c>
      <c r="B7" s="214">
        <v>1003</v>
      </c>
      <c r="C7" s="221">
        <f>'Раздел 10'!D7</f>
        <v>1</v>
      </c>
      <c r="D7" s="221">
        <f>'Раздел 10'!E7</f>
        <v>0</v>
      </c>
      <c r="E7" s="221">
        <f>'Раздел 10'!F7</f>
        <v>0</v>
      </c>
      <c r="F7" s="221">
        <f>'Раздел 10'!G7</f>
        <v>0</v>
      </c>
      <c r="G7" s="221">
        <f>'Раздел 10'!H7</f>
        <v>0</v>
      </c>
      <c r="H7" s="221">
        <f>'Раздел 10'!I7</f>
        <v>0</v>
      </c>
      <c r="I7" s="221">
        <f>'Раздел 10'!J7</f>
        <v>1</v>
      </c>
      <c r="J7" s="221">
        <f>'Раздел 10'!K7</f>
        <v>0</v>
      </c>
      <c r="K7" s="221">
        <f>'Раздел 10'!L7</f>
        <v>0</v>
      </c>
      <c r="L7" s="221">
        <f>'Раздел 10'!M7</f>
        <v>0</v>
      </c>
      <c r="M7" s="221">
        <f>'Раздел 10'!N7</f>
        <v>0</v>
      </c>
      <c r="N7" s="13"/>
    </row>
    <row r="8" spans="1:14" ht="14.4">
      <c r="A8" s="216" t="s">
        <v>1285</v>
      </c>
      <c r="B8" s="214">
        <v>1004</v>
      </c>
      <c r="C8" s="221">
        <f>'Раздел 10'!D8</f>
        <v>0</v>
      </c>
      <c r="D8" s="221">
        <f>'Раздел 10'!E8</f>
        <v>0</v>
      </c>
      <c r="E8" s="221">
        <f>'Раздел 10'!F8</f>
        <v>0</v>
      </c>
      <c r="F8" s="221">
        <f>'Раздел 10'!G8</f>
        <v>0</v>
      </c>
      <c r="G8" s="221">
        <f>'Раздел 10'!H8</f>
        <v>0</v>
      </c>
      <c r="H8" s="221">
        <f>'Раздел 10'!I8</f>
        <v>0</v>
      </c>
      <c r="I8" s="221">
        <f>'Раздел 10'!J8</f>
        <v>0</v>
      </c>
      <c r="J8" s="221">
        <f>'Раздел 10'!K8</f>
        <v>0</v>
      </c>
      <c r="K8" s="221">
        <f>'Раздел 10'!L8</f>
        <v>0</v>
      </c>
      <c r="L8" s="221">
        <f>'Раздел 10'!M8</f>
        <v>0</v>
      </c>
      <c r="M8" s="221">
        <f>'Раздел 10'!N8</f>
        <v>0</v>
      </c>
      <c r="N8" s="13"/>
    </row>
    <row r="9" spans="1:14" ht="14.4">
      <c r="A9" s="216" t="s">
        <v>1286</v>
      </c>
      <c r="B9" s="214">
        <v>1005</v>
      </c>
      <c r="C9" s="221">
        <f>'Раздел 10'!D9</f>
        <v>0</v>
      </c>
      <c r="D9" s="221">
        <f>'Раздел 10'!E9</f>
        <v>0</v>
      </c>
      <c r="E9" s="221">
        <f>'Раздел 10'!F9</f>
        <v>0</v>
      </c>
      <c r="F9" s="221">
        <f>'Раздел 10'!G9</f>
        <v>0</v>
      </c>
      <c r="G9" s="221">
        <f>'Раздел 10'!H9</f>
        <v>0</v>
      </c>
      <c r="H9" s="221">
        <f>'Раздел 10'!I9</f>
        <v>0</v>
      </c>
      <c r="I9" s="221">
        <f>'Раздел 10'!J9</f>
        <v>0</v>
      </c>
      <c r="J9" s="221">
        <f>'Раздел 10'!K9</f>
        <v>0</v>
      </c>
      <c r="K9" s="221">
        <f>'Раздел 10'!L9</f>
        <v>0</v>
      </c>
      <c r="L9" s="221">
        <f>'Раздел 10'!M9</f>
        <v>0</v>
      </c>
      <c r="M9" s="221">
        <f>'Раздел 10'!N9</f>
        <v>0</v>
      </c>
      <c r="N9" s="13"/>
    </row>
    <row r="10" spans="1:14" ht="27">
      <c r="A10" s="215" t="s">
        <v>3532</v>
      </c>
      <c r="B10" s="214">
        <v>1006</v>
      </c>
      <c r="C10" s="221">
        <f>'Раздел 10'!D10</f>
        <v>14</v>
      </c>
      <c r="D10" s="221">
        <f>'Раздел 10'!E10</f>
        <v>0</v>
      </c>
      <c r="E10" s="221">
        <f>'Раздел 10'!F10</f>
        <v>0</v>
      </c>
      <c r="F10" s="221">
        <f>'Раздел 10'!G10</f>
        <v>2</v>
      </c>
      <c r="G10" s="221">
        <f>'Раздел 10'!H10</f>
        <v>0</v>
      </c>
      <c r="H10" s="221">
        <f>'Раздел 10'!I10</f>
        <v>3</v>
      </c>
      <c r="I10" s="221">
        <f>'Раздел 10'!J10</f>
        <v>1</v>
      </c>
      <c r="J10" s="221">
        <f>'Раздел 10'!K10</f>
        <v>2</v>
      </c>
      <c r="K10" s="221">
        <f>'Раздел 10'!L10</f>
        <v>4</v>
      </c>
      <c r="L10" s="221">
        <f>'Раздел 10'!M10</f>
        <v>1</v>
      </c>
      <c r="M10" s="221">
        <f>'Раздел 10'!N10</f>
        <v>1</v>
      </c>
      <c r="N10" s="13"/>
    </row>
    <row r="11" spans="1:14" ht="27">
      <c r="A11" s="216" t="s">
        <v>1078</v>
      </c>
      <c r="B11" s="214">
        <v>1007</v>
      </c>
      <c r="C11" s="221">
        <f>'Раздел 10'!D11</f>
        <v>10</v>
      </c>
      <c r="D11" s="221">
        <f>'Раздел 10'!E11</f>
        <v>0</v>
      </c>
      <c r="E11" s="221">
        <f>'Раздел 10'!F11</f>
        <v>0</v>
      </c>
      <c r="F11" s="221">
        <f>'Раздел 10'!G11</f>
        <v>2</v>
      </c>
      <c r="G11" s="221">
        <f>'Раздел 10'!H11</f>
        <v>0</v>
      </c>
      <c r="H11" s="221">
        <f>'Раздел 10'!I11</f>
        <v>0</v>
      </c>
      <c r="I11" s="221">
        <f>'Раздел 10'!J11</f>
        <v>1</v>
      </c>
      <c r="J11" s="221">
        <f>'Раздел 10'!K11</f>
        <v>2</v>
      </c>
      <c r="K11" s="221">
        <f>'Раздел 10'!L11</f>
        <v>4</v>
      </c>
      <c r="L11" s="221">
        <f>'Раздел 10'!M11</f>
        <v>1</v>
      </c>
      <c r="M11" s="221">
        <f>'Раздел 10'!N11</f>
        <v>0</v>
      </c>
      <c r="N11" s="13"/>
    </row>
    <row r="12" spans="1:14" ht="14.4">
      <c r="A12" s="216" t="s">
        <v>44</v>
      </c>
      <c r="B12" s="214">
        <v>1008</v>
      </c>
      <c r="C12" s="221">
        <f>'Раздел 10'!D12</f>
        <v>1</v>
      </c>
      <c r="D12" s="221">
        <f>'Раздел 10'!E12</f>
        <v>0</v>
      </c>
      <c r="E12" s="221">
        <f>'Раздел 10'!F12</f>
        <v>0</v>
      </c>
      <c r="F12" s="221">
        <f>'Раздел 10'!G12</f>
        <v>0</v>
      </c>
      <c r="G12" s="221">
        <f>'Раздел 10'!H12</f>
        <v>0</v>
      </c>
      <c r="H12" s="221">
        <f>'Раздел 10'!I12</f>
        <v>1</v>
      </c>
      <c r="I12" s="221">
        <f>'Раздел 10'!J12</f>
        <v>0</v>
      </c>
      <c r="J12" s="221">
        <f>'Раздел 10'!K12</f>
        <v>0</v>
      </c>
      <c r="K12" s="221">
        <f>'Раздел 10'!L12</f>
        <v>0</v>
      </c>
      <c r="L12" s="221">
        <f>'Раздел 10'!M12</f>
        <v>0</v>
      </c>
      <c r="M12" s="221">
        <f>'Раздел 10'!N12</f>
        <v>0</v>
      </c>
      <c r="N12" s="13"/>
    </row>
    <row r="13" spans="1:14" ht="14.4">
      <c r="A13" s="216" t="s">
        <v>45</v>
      </c>
      <c r="B13" s="214">
        <v>1009</v>
      </c>
      <c r="C13" s="221">
        <f>'Раздел 10'!D13</f>
        <v>1</v>
      </c>
      <c r="D13" s="221">
        <f>'Раздел 10'!E13</f>
        <v>0</v>
      </c>
      <c r="E13" s="221">
        <f>'Раздел 10'!F13</f>
        <v>0</v>
      </c>
      <c r="F13" s="221">
        <f>'Раздел 10'!G13</f>
        <v>0</v>
      </c>
      <c r="G13" s="221">
        <f>'Раздел 10'!H13</f>
        <v>0</v>
      </c>
      <c r="H13" s="221">
        <f>'Раздел 10'!I13</f>
        <v>0</v>
      </c>
      <c r="I13" s="221">
        <f>'Раздел 10'!J13</f>
        <v>0</v>
      </c>
      <c r="J13" s="221">
        <f>'Раздел 10'!K13</f>
        <v>0</v>
      </c>
      <c r="K13" s="221">
        <f>'Раздел 10'!L13</f>
        <v>0</v>
      </c>
      <c r="L13" s="221">
        <f>'Раздел 10'!M13</f>
        <v>0</v>
      </c>
      <c r="M13" s="221">
        <f>'Раздел 10'!N13</f>
        <v>1</v>
      </c>
      <c r="N13" s="13"/>
    </row>
    <row r="14" spans="1:14" ht="14.4">
      <c r="A14" s="216" t="s">
        <v>46</v>
      </c>
      <c r="B14" s="214">
        <v>1010</v>
      </c>
      <c r="C14" s="221">
        <f>'Раздел 10'!D14</f>
        <v>1</v>
      </c>
      <c r="D14" s="221">
        <f>'Раздел 10'!E14</f>
        <v>0</v>
      </c>
      <c r="E14" s="221">
        <f>'Раздел 10'!F14</f>
        <v>0</v>
      </c>
      <c r="F14" s="221">
        <f>'Раздел 10'!G14</f>
        <v>0</v>
      </c>
      <c r="G14" s="221">
        <f>'Раздел 10'!H14</f>
        <v>0</v>
      </c>
      <c r="H14" s="221">
        <f>'Раздел 10'!I14</f>
        <v>1</v>
      </c>
      <c r="I14" s="221">
        <f>'Раздел 10'!J14</f>
        <v>0</v>
      </c>
      <c r="J14" s="221">
        <f>'Раздел 10'!K14</f>
        <v>0</v>
      </c>
      <c r="K14" s="221">
        <f>'Раздел 10'!L14</f>
        <v>0</v>
      </c>
      <c r="L14" s="221">
        <f>'Раздел 10'!M14</f>
        <v>0</v>
      </c>
      <c r="M14" s="221">
        <f>'Раздел 10'!N14</f>
        <v>0</v>
      </c>
      <c r="N14" s="13"/>
    </row>
    <row r="15" spans="1:14" ht="14.4">
      <c r="A15" s="216" t="s">
        <v>47</v>
      </c>
      <c r="B15" s="214">
        <v>1011</v>
      </c>
      <c r="C15" s="221">
        <f>'Раздел 10'!D15</f>
        <v>1</v>
      </c>
      <c r="D15" s="221">
        <f>'Раздел 10'!E15</f>
        <v>0</v>
      </c>
      <c r="E15" s="221">
        <f>'Раздел 10'!F15</f>
        <v>0</v>
      </c>
      <c r="F15" s="221">
        <f>'Раздел 10'!G15</f>
        <v>0</v>
      </c>
      <c r="G15" s="221">
        <f>'Раздел 10'!H15</f>
        <v>0</v>
      </c>
      <c r="H15" s="221">
        <f>'Раздел 10'!I15</f>
        <v>1</v>
      </c>
      <c r="I15" s="221">
        <f>'Раздел 10'!J15</f>
        <v>0</v>
      </c>
      <c r="J15" s="221">
        <f>'Раздел 10'!K15</f>
        <v>0</v>
      </c>
      <c r="K15" s="221">
        <f>'Раздел 10'!L15</f>
        <v>0</v>
      </c>
      <c r="L15" s="221">
        <f>'Раздел 10'!M15</f>
        <v>0</v>
      </c>
      <c r="M15" s="221">
        <f>'Раздел 10'!N15</f>
        <v>0</v>
      </c>
      <c r="N15" s="13"/>
    </row>
    <row r="16" spans="1:14" ht="14.4">
      <c r="A16" s="216" t="s">
        <v>48</v>
      </c>
      <c r="B16" s="214">
        <v>1012</v>
      </c>
      <c r="C16" s="221">
        <f>'Раздел 10'!D16</f>
        <v>0</v>
      </c>
      <c r="D16" s="221">
        <f>'Раздел 10'!E16</f>
        <v>0</v>
      </c>
      <c r="E16" s="221">
        <f>'Раздел 10'!F16</f>
        <v>0</v>
      </c>
      <c r="F16" s="221">
        <f>'Раздел 10'!G16</f>
        <v>0</v>
      </c>
      <c r="G16" s="221">
        <f>'Раздел 10'!H16</f>
        <v>0</v>
      </c>
      <c r="H16" s="221">
        <f>'Раздел 10'!I16</f>
        <v>0</v>
      </c>
      <c r="I16" s="221">
        <f>'Раздел 10'!J16</f>
        <v>0</v>
      </c>
      <c r="J16" s="221">
        <f>'Раздел 10'!K16</f>
        <v>0</v>
      </c>
      <c r="K16" s="221">
        <f>'Раздел 10'!L16</f>
        <v>0</v>
      </c>
      <c r="L16" s="221">
        <f>'Раздел 10'!M16</f>
        <v>0</v>
      </c>
      <c r="M16" s="221">
        <f>'Раздел 10'!N16</f>
        <v>0</v>
      </c>
      <c r="N16" s="13"/>
    </row>
    <row r="17" spans="1:14" ht="14.4">
      <c r="A17" s="216" t="s">
        <v>49</v>
      </c>
      <c r="B17" s="214">
        <v>1013</v>
      </c>
      <c r="C17" s="221">
        <f>'Раздел 10'!D17</f>
        <v>0</v>
      </c>
      <c r="D17" s="221">
        <f>'Раздел 10'!E17</f>
        <v>0</v>
      </c>
      <c r="E17" s="221">
        <f>'Раздел 10'!F17</f>
        <v>0</v>
      </c>
      <c r="F17" s="221">
        <f>'Раздел 10'!G17</f>
        <v>0</v>
      </c>
      <c r="G17" s="221">
        <f>'Раздел 10'!H17</f>
        <v>0</v>
      </c>
      <c r="H17" s="221">
        <f>'Раздел 10'!I17</f>
        <v>0</v>
      </c>
      <c r="I17" s="221">
        <f>'Раздел 10'!J17</f>
        <v>0</v>
      </c>
      <c r="J17" s="221">
        <f>'Раздел 10'!K17</f>
        <v>0</v>
      </c>
      <c r="K17" s="221">
        <f>'Раздел 10'!L17</f>
        <v>0</v>
      </c>
      <c r="L17" s="221">
        <f>'Раздел 10'!M17</f>
        <v>0</v>
      </c>
      <c r="M17" s="221">
        <f>'Раздел 10'!N17</f>
        <v>0</v>
      </c>
      <c r="N17" s="13"/>
    </row>
    <row r="18" spans="1:14" ht="14.4">
      <c r="A18" s="216" t="s">
        <v>50</v>
      </c>
      <c r="B18" s="214">
        <v>1014</v>
      </c>
      <c r="C18" s="221">
        <f>'Раздел 10'!D18</f>
        <v>0</v>
      </c>
      <c r="D18" s="221">
        <f>'Раздел 10'!E18</f>
        <v>0</v>
      </c>
      <c r="E18" s="221">
        <f>'Раздел 10'!F18</f>
        <v>0</v>
      </c>
      <c r="F18" s="221">
        <f>'Раздел 10'!G18</f>
        <v>0</v>
      </c>
      <c r="G18" s="221">
        <f>'Раздел 10'!H18</f>
        <v>0</v>
      </c>
      <c r="H18" s="221">
        <f>'Раздел 10'!I18</f>
        <v>0</v>
      </c>
      <c r="I18" s="221">
        <f>'Раздел 10'!J18</f>
        <v>0</v>
      </c>
      <c r="J18" s="221">
        <f>'Раздел 10'!K18</f>
        <v>0</v>
      </c>
      <c r="K18" s="221">
        <f>'Раздел 10'!L18</f>
        <v>0</v>
      </c>
      <c r="L18" s="221">
        <f>'Раздел 10'!M18</f>
        <v>0</v>
      </c>
      <c r="M18" s="221">
        <f>'Раздел 10'!N18</f>
        <v>0</v>
      </c>
      <c r="N18" s="13"/>
    </row>
    <row r="19" spans="1:14" ht="14.4">
      <c r="A19" s="216" t="s">
        <v>51</v>
      </c>
      <c r="B19" s="214">
        <v>1015</v>
      </c>
      <c r="C19" s="221">
        <f>'Раздел 10'!D19</f>
        <v>0</v>
      </c>
      <c r="D19" s="221">
        <f>'Раздел 10'!E19</f>
        <v>0</v>
      </c>
      <c r="E19" s="221">
        <f>'Раздел 10'!F19</f>
        <v>0</v>
      </c>
      <c r="F19" s="221">
        <f>'Раздел 10'!G19</f>
        <v>0</v>
      </c>
      <c r="G19" s="221">
        <f>'Раздел 10'!H19</f>
        <v>0</v>
      </c>
      <c r="H19" s="221">
        <f>'Раздел 10'!I19</f>
        <v>0</v>
      </c>
      <c r="I19" s="221">
        <f>'Раздел 10'!J19</f>
        <v>0</v>
      </c>
      <c r="J19" s="221">
        <f>'Раздел 10'!K19</f>
        <v>0</v>
      </c>
      <c r="K19" s="221">
        <f>'Раздел 10'!L19</f>
        <v>0</v>
      </c>
      <c r="L19" s="221">
        <f>'Раздел 10'!M19</f>
        <v>0</v>
      </c>
      <c r="M19" s="221">
        <f>'Раздел 10'!N19</f>
        <v>0</v>
      </c>
      <c r="N19" s="13"/>
    </row>
    <row r="20" spans="1:14" ht="14.4">
      <c r="A20" s="216" t="s">
        <v>1287</v>
      </c>
      <c r="B20" s="214">
        <v>1016</v>
      </c>
      <c r="C20" s="221">
        <f>'Раздел 10'!D20</f>
        <v>0</v>
      </c>
      <c r="D20" s="221">
        <f>'Раздел 10'!E20</f>
        <v>0</v>
      </c>
      <c r="E20" s="221">
        <f>'Раздел 10'!F20</f>
        <v>0</v>
      </c>
      <c r="F20" s="221">
        <f>'Раздел 10'!G20</f>
        <v>0</v>
      </c>
      <c r="G20" s="221">
        <f>'Раздел 10'!H20</f>
        <v>0</v>
      </c>
      <c r="H20" s="221">
        <f>'Раздел 10'!I20</f>
        <v>0</v>
      </c>
      <c r="I20" s="221">
        <f>'Раздел 10'!J20</f>
        <v>0</v>
      </c>
      <c r="J20" s="221">
        <f>'Раздел 10'!K20</f>
        <v>0</v>
      </c>
      <c r="K20" s="221">
        <f>'Раздел 10'!L20</f>
        <v>0</v>
      </c>
      <c r="L20" s="221">
        <f>'Раздел 10'!M20</f>
        <v>0</v>
      </c>
      <c r="M20" s="221">
        <f>'Раздел 10'!N20</f>
        <v>0</v>
      </c>
      <c r="N20" s="13"/>
    </row>
    <row r="21" spans="1:14" ht="15.75" customHeight="1">
      <c r="A21" s="216" t="s">
        <v>52</v>
      </c>
      <c r="B21" s="214">
        <v>1017</v>
      </c>
      <c r="C21" s="221">
        <f>'Раздел 10'!D21</f>
        <v>0</v>
      </c>
      <c r="D21" s="221">
        <f>'Раздел 10'!E21</f>
        <v>0</v>
      </c>
      <c r="E21" s="221">
        <f>'Раздел 10'!F21</f>
        <v>0</v>
      </c>
      <c r="F21" s="221">
        <f>'Раздел 10'!G21</f>
        <v>0</v>
      </c>
      <c r="G21" s="221">
        <f>'Раздел 10'!H21</f>
        <v>0</v>
      </c>
      <c r="H21" s="221">
        <f>'Раздел 10'!I21</f>
        <v>0</v>
      </c>
      <c r="I21" s="221">
        <f>'Раздел 10'!J21</f>
        <v>0</v>
      </c>
      <c r="J21" s="221">
        <f>'Раздел 10'!K21</f>
        <v>0</v>
      </c>
      <c r="K21" s="221">
        <f>'Раздел 10'!L21</f>
        <v>0</v>
      </c>
      <c r="L21" s="221">
        <f>'Раздел 10'!M21</f>
        <v>0</v>
      </c>
      <c r="M21" s="221">
        <f>'Раздел 10'!N21</f>
        <v>0</v>
      </c>
      <c r="N21" s="13"/>
    </row>
    <row r="22" spans="1:14" ht="14.4">
      <c r="A22" s="216" t="s">
        <v>53</v>
      </c>
      <c r="B22" s="214">
        <v>1018</v>
      </c>
      <c r="C22" s="221">
        <f>'Раздел 10'!D22</f>
        <v>0</v>
      </c>
      <c r="D22" s="221">
        <f>'Раздел 10'!E22</f>
        <v>0</v>
      </c>
      <c r="E22" s="221">
        <f>'Раздел 10'!F22</f>
        <v>0</v>
      </c>
      <c r="F22" s="221">
        <f>'Раздел 10'!G22</f>
        <v>0</v>
      </c>
      <c r="G22" s="221">
        <f>'Раздел 10'!H22</f>
        <v>0</v>
      </c>
      <c r="H22" s="221">
        <f>'Раздел 10'!I22</f>
        <v>0</v>
      </c>
      <c r="I22" s="221">
        <f>'Раздел 10'!J22</f>
        <v>0</v>
      </c>
      <c r="J22" s="221">
        <f>'Раздел 10'!K22</f>
        <v>0</v>
      </c>
      <c r="K22" s="221">
        <f>'Раздел 10'!L22</f>
        <v>0</v>
      </c>
      <c r="L22" s="221">
        <f>'Раздел 10'!M22</f>
        <v>0</v>
      </c>
      <c r="M22" s="221">
        <f>'Раздел 10'!N22</f>
        <v>0</v>
      </c>
      <c r="N22" s="13"/>
    </row>
    <row r="23" spans="1:14" ht="14.25" customHeight="1">
      <c r="A23" s="215" t="s">
        <v>3531</v>
      </c>
      <c r="B23" s="214">
        <v>1019</v>
      </c>
      <c r="C23" s="221">
        <f>'Раздел 10'!D23</f>
        <v>6</v>
      </c>
      <c r="D23" s="221">
        <f>'Раздел 10'!E23</f>
        <v>0</v>
      </c>
      <c r="E23" s="221">
        <f>'Раздел 10'!F23</f>
        <v>0</v>
      </c>
      <c r="F23" s="221">
        <f>'Раздел 10'!G23</f>
        <v>0</v>
      </c>
      <c r="G23" s="221">
        <f>'Раздел 10'!H23</f>
        <v>2</v>
      </c>
      <c r="H23" s="221">
        <f>'Раздел 10'!I23</f>
        <v>0</v>
      </c>
      <c r="I23" s="221">
        <f>'Раздел 10'!J23</f>
        <v>0</v>
      </c>
      <c r="J23" s="221">
        <f>'Раздел 10'!K23</f>
        <v>4</v>
      </c>
      <c r="K23" s="221">
        <f>'Раздел 10'!L23</f>
        <v>0</v>
      </c>
      <c r="L23" s="221">
        <f>'Раздел 10'!M23</f>
        <v>0</v>
      </c>
      <c r="M23" s="221">
        <f>'Раздел 10'!N23</f>
        <v>0</v>
      </c>
      <c r="N23" s="13"/>
    </row>
    <row r="24" spans="1:14" ht="27">
      <c r="A24" s="216" t="s">
        <v>1291</v>
      </c>
      <c r="B24" s="214">
        <v>1020</v>
      </c>
      <c r="C24" s="221">
        <f>'Раздел 10'!D24</f>
        <v>0</v>
      </c>
      <c r="D24" s="221">
        <f>'Раздел 10'!E24</f>
        <v>0</v>
      </c>
      <c r="E24" s="221">
        <f>'Раздел 10'!F24</f>
        <v>0</v>
      </c>
      <c r="F24" s="221">
        <f>'Раздел 10'!G24</f>
        <v>0</v>
      </c>
      <c r="G24" s="221">
        <f>'Раздел 10'!H24</f>
        <v>0</v>
      </c>
      <c r="H24" s="221">
        <f>'Раздел 10'!I24</f>
        <v>0</v>
      </c>
      <c r="I24" s="221">
        <f>'Раздел 10'!J24</f>
        <v>0</v>
      </c>
      <c r="J24" s="221">
        <f>'Раздел 10'!K24</f>
        <v>0</v>
      </c>
      <c r="K24" s="221">
        <f>'Раздел 10'!L24</f>
        <v>0</v>
      </c>
      <c r="L24" s="221">
        <f>'Раздел 10'!M24</f>
        <v>0</v>
      </c>
      <c r="M24" s="221">
        <f>'Раздел 10'!N24</f>
        <v>0</v>
      </c>
      <c r="N24" s="13"/>
    </row>
    <row r="25" spans="1:14" ht="14.4">
      <c r="A25" s="216" t="s">
        <v>1079</v>
      </c>
      <c r="B25" s="214">
        <v>1021</v>
      </c>
      <c r="C25" s="221">
        <f>'Раздел 10'!D25</f>
        <v>6</v>
      </c>
      <c r="D25" s="221">
        <f>'Раздел 10'!E25</f>
        <v>0</v>
      </c>
      <c r="E25" s="221">
        <f>'Раздел 10'!F25</f>
        <v>0</v>
      </c>
      <c r="F25" s="221">
        <f>'Раздел 10'!G25</f>
        <v>0</v>
      </c>
      <c r="G25" s="221">
        <f>'Раздел 10'!H25</f>
        <v>2</v>
      </c>
      <c r="H25" s="221">
        <f>'Раздел 10'!I25</f>
        <v>0</v>
      </c>
      <c r="I25" s="221">
        <f>'Раздел 10'!J25</f>
        <v>0</v>
      </c>
      <c r="J25" s="221">
        <f>'Раздел 10'!K25</f>
        <v>4</v>
      </c>
      <c r="K25" s="221">
        <f>'Раздел 10'!L25</f>
        <v>0</v>
      </c>
      <c r="L25" s="221">
        <f>'Раздел 10'!M25</f>
        <v>0</v>
      </c>
      <c r="M25" s="221">
        <f>'Раздел 10'!N25</f>
        <v>0</v>
      </c>
      <c r="N25" s="13"/>
    </row>
    <row r="26" spans="1:14" ht="14.4">
      <c r="A26" s="215" t="s">
        <v>1299</v>
      </c>
      <c r="B26" s="214">
        <v>1022</v>
      </c>
      <c r="C26" s="221">
        <f>'Раздел 10'!D26</f>
        <v>6</v>
      </c>
      <c r="D26" s="221">
        <f>'Раздел 10'!E26</f>
        <v>0</v>
      </c>
      <c r="E26" s="221">
        <f>'Раздел 10'!F26</f>
        <v>0</v>
      </c>
      <c r="F26" s="221">
        <f>'Раздел 10'!G26</f>
        <v>0</v>
      </c>
      <c r="G26" s="221">
        <f>'Раздел 10'!H26</f>
        <v>2</v>
      </c>
      <c r="H26" s="221">
        <f>'Раздел 10'!I26</f>
        <v>0</v>
      </c>
      <c r="I26" s="221">
        <f>'Раздел 10'!J26</f>
        <v>2</v>
      </c>
      <c r="J26" s="221">
        <f>'Раздел 10'!K26</f>
        <v>1</v>
      </c>
      <c r="K26" s="221">
        <f>'Раздел 10'!L26</f>
        <v>1</v>
      </c>
      <c r="L26" s="221">
        <f>'Раздел 10'!M26</f>
        <v>0</v>
      </c>
      <c r="M26" s="221">
        <f>'Раздел 10'!N26</f>
        <v>0</v>
      </c>
      <c r="N26" s="13"/>
    </row>
    <row r="29" spans="1:14">
      <c r="A29" s="248"/>
    </row>
    <row r="30" spans="1:14">
      <c r="A30" s="248"/>
    </row>
    <row r="31" spans="1:14">
      <c r="A31" s="248"/>
    </row>
    <row r="32" spans="1:14">
      <c r="A32" s="248"/>
    </row>
    <row r="33" spans="1:1">
      <c r="A33" s="248"/>
    </row>
    <row r="34" spans="1:1">
      <c r="A34" s="248"/>
    </row>
    <row r="35" spans="1:1">
      <c r="A35" s="248"/>
    </row>
    <row r="36" spans="1:1">
      <c r="A36" s="248"/>
    </row>
    <row r="37" spans="1:1">
      <c r="A37" s="248"/>
    </row>
    <row r="38" spans="1:1">
      <c r="A38" s="248"/>
    </row>
    <row r="39" spans="1:1">
      <c r="A39" s="248"/>
    </row>
    <row r="40" spans="1:1">
      <c r="A40" s="248"/>
    </row>
    <row r="41" spans="1:1">
      <c r="A41" s="248"/>
    </row>
  </sheetData>
  <sheetProtection password="CF7A" sheet="1" objects="1" scenarios="1" formatColumns="0" formatRows="0" autoFilter="0"/>
  <mergeCells count="5">
    <mergeCell ref="A1:M1"/>
    <mergeCell ref="A2:A3"/>
    <mergeCell ref="B2:B3"/>
    <mergeCell ref="C2:C3"/>
    <mergeCell ref="D2:M2"/>
  </mergeCells>
  <conditionalFormatting sqref="A29">
    <cfRule type="expression" dxfId="17" priority="873" stopIfTrue="1">
      <formula>'ПЕЧАТЬ стр. 8'!#REF!&lt;&gt;'ПЕЧАТЬ стр. 8'!#REF!</formula>
    </cfRule>
  </conditionalFormatting>
  <conditionalFormatting sqref="A30">
    <cfRule type="expression" dxfId="16" priority="874" stopIfTrue="1">
      <formula>'ПЕЧАТЬ стр. 8'!#REF!&lt;&gt;'ПЕЧАТЬ стр. 8'!#REF!</formula>
    </cfRule>
  </conditionalFormatting>
  <conditionalFormatting sqref="A31">
    <cfRule type="expression" dxfId="15" priority="875" stopIfTrue="1">
      <formula>'ПЕЧАТЬ стр. 8'!#REF!&lt;&gt;'ПЕЧАТЬ стр. 8'!#REF!</formula>
    </cfRule>
  </conditionalFormatting>
  <conditionalFormatting sqref="A32">
    <cfRule type="expression" dxfId="14" priority="876" stopIfTrue="1">
      <formula>'ПЕЧАТЬ стр. 8'!#REF!&lt;&gt;'ПЕЧАТЬ стр. 8'!#REF!</formula>
    </cfRule>
  </conditionalFormatting>
  <conditionalFormatting sqref="A33">
    <cfRule type="expression" dxfId="13" priority="877" stopIfTrue="1">
      <formula>'ПЕЧАТЬ стр. 8'!#REF!&lt;&gt;'ПЕЧАТЬ стр. 8'!#REF!</formula>
    </cfRule>
  </conditionalFormatting>
  <conditionalFormatting sqref="A34">
    <cfRule type="expression" dxfId="12" priority="878" stopIfTrue="1">
      <formula>'ПЕЧАТЬ стр. 8'!#REF!&lt;&gt;'ПЕЧАТЬ стр. 8'!#REF!</formula>
    </cfRule>
  </conditionalFormatting>
  <conditionalFormatting sqref="A35">
    <cfRule type="expression" dxfId="11" priority="879" stopIfTrue="1">
      <formula>'ПЕЧАТЬ стр. 8'!#REF!&lt;&gt;'ПЕЧАТЬ стр. 8'!#REF!</formula>
    </cfRule>
  </conditionalFormatting>
  <conditionalFormatting sqref="A36">
    <cfRule type="expression" dxfId="10" priority="880" stopIfTrue="1">
      <formula>'ПЕЧАТЬ стр. 8'!#REF!&lt;&gt;'ПЕЧАТЬ стр. 8'!#REF!</formula>
    </cfRule>
  </conditionalFormatting>
  <conditionalFormatting sqref="A37">
    <cfRule type="expression" dxfId="9" priority="881" stopIfTrue="1">
      <formula>'ПЕЧАТЬ стр. 8'!#REF!&lt;&gt;'ПЕЧАТЬ стр. 8'!#REF!</formula>
    </cfRule>
  </conditionalFormatting>
  <conditionalFormatting sqref="A38">
    <cfRule type="expression" dxfId="8" priority="882" stopIfTrue="1">
      <formula>'ПЕЧАТЬ стр. 8'!#REF!&lt;&gt;'ПЕЧАТЬ стр. 8'!#REF!</formula>
    </cfRule>
  </conditionalFormatting>
  <conditionalFormatting sqref="A39">
    <cfRule type="expression" dxfId="7" priority="883" stopIfTrue="1">
      <formula>'ПЕЧАТЬ стр. 8'!#REF!&lt;&gt;'ПЕЧАТЬ стр. 8'!#REF!</formula>
    </cfRule>
  </conditionalFormatting>
  <conditionalFormatting sqref="A40">
    <cfRule type="expression" dxfId="6" priority="884" stopIfTrue="1">
      <formula>'ПЕЧАТЬ стр. 8'!#REF!&lt;&gt;'ПЕЧАТЬ стр. 8'!#REF!</formula>
    </cfRule>
  </conditionalFormatting>
  <conditionalFormatting sqref="A41">
    <cfRule type="expression" dxfId="5" priority="885" stopIfTrue="1">
      <formula>'ПЕЧАТЬ стр. 8'!#REF!&lt;&gt;'ПЕЧАТЬ стр. 8'!#REF!</formula>
    </cfRule>
  </conditionalFormatting>
  <pageMargins left="0.51181102362204722" right="0.51181102362204722" top="0.59055118110236227" bottom="0.39370078740157483" header="0" footer="0"/>
  <pageSetup paperSize="9" scale="99" fitToHeight="0" orientation="landscape" useFirstPageNumber="1" horizontalDpi="300" verticalDpi="300" r:id="rId1"/>
  <headerFooter alignWithMargins="0"/>
</worksheet>
</file>

<file path=xl/worksheets/sheet4.xml><?xml version="1.0" encoding="utf-8"?>
<worksheet xmlns="http://schemas.openxmlformats.org/spreadsheetml/2006/main" xmlns:r="http://schemas.openxmlformats.org/officeDocument/2006/relationships">
  <sheetPr codeName="Лист17">
    <tabColor rgb="FFFF0000"/>
  </sheetPr>
  <dimension ref="A1:N2058"/>
  <sheetViews>
    <sheetView topLeftCell="A2025" zoomScaleNormal="100" workbookViewId="0">
      <selection activeCell="J2045" sqref="J2045"/>
    </sheetView>
  </sheetViews>
  <sheetFormatPr defaultRowHeight="13.2"/>
  <cols>
    <col min="1" max="1" width="13.33203125" style="107" customWidth="1"/>
    <col min="2" max="2" width="6" style="107" customWidth="1"/>
    <col min="3" max="3" width="5.88671875" style="107" customWidth="1"/>
    <col min="4" max="4" width="5.33203125" style="107" hidden="1" customWidth="1"/>
    <col min="5" max="5" width="117.33203125" style="107" customWidth="1"/>
    <col min="6" max="6" width="0" style="107" hidden="1" customWidth="1"/>
    <col min="7" max="7" width="22.6640625" style="107" customWidth="1"/>
    <col min="8" max="8" width="9.109375" style="107" customWidth="1"/>
  </cols>
  <sheetData>
    <row r="1" spans="1:8" ht="39.75" customHeight="1">
      <c r="A1" s="210" t="str">
        <f>IF(SUM(H3:H2057)=0,"Ошибок нет","Проверьте ошибки")</f>
        <v>Проверьте ошибки</v>
      </c>
      <c r="B1" s="210"/>
      <c r="C1" s="210"/>
      <c r="D1" s="210"/>
      <c r="E1" s="210"/>
      <c r="F1" s="210"/>
      <c r="G1" s="210"/>
      <c r="H1" s="210"/>
    </row>
    <row r="2" spans="1:8">
      <c r="A2" s="34" t="s">
        <v>116</v>
      </c>
      <c r="B2" s="34" t="s">
        <v>117</v>
      </c>
      <c r="C2" s="34" t="s">
        <v>118</v>
      </c>
      <c r="D2" s="34" t="s">
        <v>119</v>
      </c>
      <c r="E2" s="34" t="s">
        <v>120</v>
      </c>
      <c r="F2" s="34" t="s">
        <v>121</v>
      </c>
      <c r="G2" s="34" t="s">
        <v>122</v>
      </c>
      <c r="H2" s="34" t="s">
        <v>123</v>
      </c>
    </row>
    <row r="3" spans="1:8">
      <c r="A3" s="35" t="str">
        <f t="shared" ref="A3:A8" si="0">P_3</f>
        <v>0609506</v>
      </c>
      <c r="B3" s="35">
        <v>0</v>
      </c>
      <c r="C3" s="35">
        <v>0</v>
      </c>
      <c r="D3" s="35">
        <v>0</v>
      </c>
      <c r="E3" s="108" t="str">
        <f>CONCATENATE("Количество ошибок в документе: ",H3)</f>
        <v>Количество ошибок в документе: 3</v>
      </c>
      <c r="F3" s="35"/>
      <c r="G3" s="35"/>
      <c r="H3" s="109">
        <f>SUM(H4:H7,H12,H41,H49,H264,H617,H1110,H1320,H1324,H1506,H1573,H1648,H1691,H1802,H1831,H1858,H1901,H1916,H1939,H1956,H1977,H2001,H2015,H2039,H2052)</f>
        <v>3</v>
      </c>
    </row>
    <row r="4" spans="1:8">
      <c r="A4" s="36" t="str">
        <f t="shared" si="0"/>
        <v>0609506</v>
      </c>
      <c r="B4" s="36">
        <v>0</v>
      </c>
      <c r="C4" s="36">
        <v>1</v>
      </c>
      <c r="D4" s="36"/>
      <c r="E4" s="36" t="s">
        <v>124</v>
      </c>
      <c r="F4" s="36"/>
      <c r="G4" s="36"/>
      <c r="H4" s="36">
        <f>IF(Титул!C14="",1,0)</f>
        <v>0</v>
      </c>
    </row>
    <row r="5" spans="1:8">
      <c r="A5" s="36" t="str">
        <f t="shared" si="0"/>
        <v>0609506</v>
      </c>
      <c r="B5" s="36">
        <v>0</v>
      </c>
      <c r="C5" s="36">
        <v>2</v>
      </c>
      <c r="D5" s="36"/>
      <c r="E5" s="36" t="s">
        <v>125</v>
      </c>
      <c r="F5" s="36"/>
      <c r="G5" s="36"/>
      <c r="H5" s="36">
        <f>IF(Титул!B15="",1,0)</f>
        <v>0</v>
      </c>
    </row>
    <row r="6" spans="1:8">
      <c r="A6" s="36" t="str">
        <f t="shared" si="0"/>
        <v>0609506</v>
      </c>
      <c r="B6" s="36">
        <v>0</v>
      </c>
      <c r="C6" s="36">
        <v>3</v>
      </c>
      <c r="D6" s="36"/>
      <c r="E6" s="36" t="s">
        <v>126</v>
      </c>
      <c r="F6" s="36"/>
      <c r="G6" s="36"/>
      <c r="H6" s="36">
        <f>IF(P_5="",1,0)</f>
        <v>0</v>
      </c>
    </row>
    <row r="7" spans="1:8">
      <c r="A7" s="35" t="str">
        <f t="shared" si="0"/>
        <v>0609506</v>
      </c>
      <c r="B7" s="35">
        <v>1</v>
      </c>
      <c r="C7" s="35">
        <v>0</v>
      </c>
      <c r="D7" s="35">
        <v>0</v>
      </c>
      <c r="E7" s="108" t="str">
        <f>CONCATENATE("Количество ошибок в разделе 1: ", H7)</f>
        <v>Количество ошибок в разделе 1: 0</v>
      </c>
      <c r="F7" s="35"/>
      <c r="G7" s="35"/>
      <c r="H7" s="108">
        <f>SUM(H8:H11)</f>
        <v>0</v>
      </c>
    </row>
    <row r="8" spans="1:8">
      <c r="A8" s="36" t="str">
        <f t="shared" si="0"/>
        <v>0609506</v>
      </c>
      <c r="B8" s="36">
        <v>1</v>
      </c>
      <c r="C8" s="36">
        <v>1</v>
      </c>
      <c r="D8" s="36"/>
      <c r="E8" s="36" t="s">
        <v>4098</v>
      </c>
      <c r="F8" s="36"/>
      <c r="G8" s="36"/>
      <c r="H8" s="36">
        <f>IF(OR(AND('Раздел 1'!D4=5,'Раздел 1'!D8&lt;&gt;""),AND('Раздел 1'!D4&lt;&gt;5,'Раздел 1'!D8="")),0,1)</f>
        <v>0</v>
      </c>
    </row>
    <row r="9" spans="1:8">
      <c r="A9" s="36"/>
      <c r="B9" s="36">
        <v>1</v>
      </c>
      <c r="C9" s="36">
        <v>2</v>
      </c>
      <c r="D9" s="36"/>
      <c r="E9" s="36" t="s">
        <v>3521</v>
      </c>
      <c r="F9" s="36"/>
      <c r="G9" s="36"/>
      <c r="H9" s="36">
        <f>IF(OR(AND('Раздел 1'!$D$4&lt;&gt;"",'Раздел 1'!D6&lt;&gt;""),AND('Раздел 1'!$D$4="",'Раздел 1'!D6="")),0,1)</f>
        <v>0</v>
      </c>
    </row>
    <row r="10" spans="1:8">
      <c r="A10" s="36"/>
      <c r="B10" s="36">
        <v>1</v>
      </c>
      <c r="C10" s="36">
        <v>3</v>
      </c>
      <c r="D10" s="36"/>
      <c r="E10" s="36" t="s">
        <v>3522</v>
      </c>
      <c r="F10" s="36"/>
      <c r="G10" s="36"/>
      <c r="H10" s="36">
        <f>IF(OR(AND('Раздел 1'!$D$4&gt;0,'Раздел 1'!D7&gt;0),AND('Раздел 1'!$D$4="",'Раздел 1'!D7="")),0,1)</f>
        <v>0</v>
      </c>
    </row>
    <row r="11" spans="1:8">
      <c r="A11" s="36"/>
      <c r="B11" s="36">
        <v>1</v>
      </c>
      <c r="C11" s="36">
        <v>4</v>
      </c>
      <c r="D11" s="36"/>
      <c r="E11" s="36" t="s">
        <v>3523</v>
      </c>
      <c r="F11" s="36"/>
      <c r="G11" s="36"/>
      <c r="H11" s="36">
        <f>IF(OR(AND('Раздел 1'!$D$4&gt;0,'Раздел 1'!D8&gt;0),AND('Раздел 1'!$D$4="",'Раздел 1'!D8="")),0,1)</f>
        <v>0</v>
      </c>
    </row>
    <row r="12" spans="1:8">
      <c r="A12" s="35" t="str">
        <f t="shared" ref="A12:A40" si="1">P_3</f>
        <v>0609506</v>
      </c>
      <c r="B12" s="35">
        <v>2</v>
      </c>
      <c r="C12" s="35">
        <v>0</v>
      </c>
      <c r="D12" s="35">
        <v>0</v>
      </c>
      <c r="E12" s="108" t="str">
        <f>CONCATENATE("Количество ошибок в разделе 2: ", H12)</f>
        <v>Количество ошибок в разделе 2: 0</v>
      </c>
      <c r="F12" s="35"/>
      <c r="G12" s="35"/>
      <c r="H12" s="108">
        <f>SUM(H13:H40)</f>
        <v>0</v>
      </c>
    </row>
    <row r="13" spans="1:8">
      <c r="A13" s="36" t="str">
        <f t="shared" si="1"/>
        <v>0609506</v>
      </c>
      <c r="B13" s="36">
        <v>2</v>
      </c>
      <c r="C13" s="36">
        <v>1</v>
      </c>
      <c r="D13" s="36"/>
      <c r="E13" s="36" t="s">
        <v>1504</v>
      </c>
      <c r="F13" s="36"/>
      <c r="G13" s="36"/>
      <c r="H13" s="36">
        <f>IF('Раздел 2'!D4&gt;0,IF(AND('Раздел 2'!D4&gt;0,'Раздел 4'!$D$5&gt;0),0,1),0)</f>
        <v>0</v>
      </c>
    </row>
    <row r="14" spans="1:8">
      <c r="A14" s="36" t="str">
        <f t="shared" si="1"/>
        <v>0609506</v>
      </c>
      <c r="B14" s="36">
        <v>2</v>
      </c>
      <c r="C14" s="36">
        <v>2</v>
      </c>
      <c r="D14" s="36"/>
      <c r="E14" s="36" t="s">
        <v>1505</v>
      </c>
      <c r="F14" s="36"/>
      <c r="G14" s="36"/>
      <c r="H14" s="36">
        <f>IF('Раздел 2'!D5&gt;0,IF(AND('Раздел 2'!D5&gt;0,'Раздел 4'!$D$5&gt;0),0,1),0)</f>
        <v>0</v>
      </c>
    </row>
    <row r="15" spans="1:8">
      <c r="A15" s="36" t="str">
        <f t="shared" si="1"/>
        <v>0609506</v>
      </c>
      <c r="B15" s="36">
        <v>2</v>
      </c>
      <c r="C15" s="36">
        <v>3</v>
      </c>
      <c r="D15" s="36"/>
      <c r="E15" s="36" t="s">
        <v>1506</v>
      </c>
      <c r="F15" s="36"/>
      <c r="G15" s="36"/>
      <c r="H15" s="36">
        <f>IF('Раздел 2'!D6&gt;0,IF(AND('Раздел 2'!D6&gt;0,'Раздел 4'!$D$5&gt;0),0,1),0)</f>
        <v>0</v>
      </c>
    </row>
    <row r="16" spans="1:8">
      <c r="A16" s="36" t="str">
        <f t="shared" si="1"/>
        <v>0609506</v>
      </c>
      <c r="B16" s="36">
        <v>2</v>
      </c>
      <c r="C16" s="36">
        <v>4</v>
      </c>
      <c r="D16" s="36"/>
      <c r="E16" s="36" t="s">
        <v>1507</v>
      </c>
      <c r="F16" s="36"/>
      <c r="G16" s="36"/>
      <c r="H16" s="36">
        <f>IF('Раздел 2'!D7&gt;0,IF(AND('Раздел 2'!D7&gt;0,'Раздел 4'!$D$5&gt;0),0,1),0)</f>
        <v>0</v>
      </c>
    </row>
    <row r="17" spans="1:8">
      <c r="A17" s="36" t="str">
        <f t="shared" si="1"/>
        <v>0609506</v>
      </c>
      <c r="B17" s="36">
        <v>2</v>
      </c>
      <c r="C17" s="36">
        <v>5</v>
      </c>
      <c r="D17" s="36"/>
      <c r="E17" s="36" t="s">
        <v>1508</v>
      </c>
      <c r="F17" s="36"/>
      <c r="G17" s="36"/>
      <c r="H17" s="36">
        <f>IF('Раздел 2'!D8&gt;0,IF(AND('Раздел 2'!D8&gt;0,'Раздел 4'!$D$5&gt;0),0,1),0)</f>
        <v>0</v>
      </c>
    </row>
    <row r="18" spans="1:8">
      <c r="A18" s="36" t="str">
        <f t="shared" si="1"/>
        <v>0609506</v>
      </c>
      <c r="B18" s="36">
        <v>2</v>
      </c>
      <c r="C18" s="36">
        <v>6</v>
      </c>
      <c r="D18" s="36"/>
      <c r="E18" s="36" t="s">
        <v>1509</v>
      </c>
      <c r="F18" s="36"/>
      <c r="G18" s="36"/>
      <c r="H18" s="36">
        <f>IF('Раздел 2'!D4&gt;0,IF(AND('Раздел 2'!D4&gt;0,'Раздел 5'!$D$5&gt;0),0,1),0)</f>
        <v>0</v>
      </c>
    </row>
    <row r="19" spans="1:8">
      <c r="A19" s="36" t="str">
        <f t="shared" si="1"/>
        <v>0609506</v>
      </c>
      <c r="B19" s="36">
        <v>2</v>
      </c>
      <c r="C19" s="36">
        <v>7</v>
      </c>
      <c r="D19" s="36"/>
      <c r="E19" s="36" t="s">
        <v>1510</v>
      </c>
      <c r="F19" s="36"/>
      <c r="G19" s="36"/>
      <c r="H19" s="36">
        <f>IF('Раздел 2'!D5&gt;0,IF(AND('Раздел 2'!D5&gt;0,'Раздел 5'!$D$5&gt;0),0,1),0)</f>
        <v>0</v>
      </c>
    </row>
    <row r="20" spans="1:8">
      <c r="A20" s="36" t="str">
        <f t="shared" si="1"/>
        <v>0609506</v>
      </c>
      <c r="B20" s="36">
        <v>2</v>
      </c>
      <c r="C20" s="36">
        <v>8</v>
      </c>
      <c r="D20" s="36"/>
      <c r="E20" s="36" t="s">
        <v>1511</v>
      </c>
      <c r="F20" s="36"/>
      <c r="G20" s="36"/>
      <c r="H20" s="36">
        <f>IF('Раздел 2'!D6&gt;0,IF(AND('Раздел 2'!D6&gt;0,'Раздел 5'!$D$5&gt;0),0,1),0)</f>
        <v>0</v>
      </c>
    </row>
    <row r="21" spans="1:8">
      <c r="A21" s="36" t="str">
        <f t="shared" si="1"/>
        <v>0609506</v>
      </c>
      <c r="B21" s="36">
        <v>2</v>
      </c>
      <c r="C21" s="36">
        <v>9</v>
      </c>
      <c r="D21" s="36"/>
      <c r="E21" s="36" t="s">
        <v>1512</v>
      </c>
      <c r="F21" s="36"/>
      <c r="G21" s="36"/>
      <c r="H21" s="36">
        <f>IF('Раздел 2'!D7&gt;0,IF(AND('Раздел 2'!D7&gt;0,'Раздел 5'!$D$5&gt;0),0,1),0)</f>
        <v>0</v>
      </c>
    </row>
    <row r="22" spans="1:8">
      <c r="A22" s="36" t="str">
        <f t="shared" si="1"/>
        <v>0609506</v>
      </c>
      <c r="B22" s="36">
        <v>2</v>
      </c>
      <c r="C22" s="36">
        <v>10</v>
      </c>
      <c r="D22" s="36"/>
      <c r="E22" s="36" t="s">
        <v>1513</v>
      </c>
      <c r="F22" s="36"/>
      <c r="G22" s="36"/>
      <c r="H22" s="36">
        <f>IF('Раздел 2'!D8&gt;0,IF(AND('Раздел 2'!D8&gt;0,'Раздел 5'!$D$5&gt;0),0,1),0)</f>
        <v>0</v>
      </c>
    </row>
    <row r="23" spans="1:8">
      <c r="A23" s="36" t="str">
        <f t="shared" si="1"/>
        <v>0609506</v>
      </c>
      <c r="B23" s="36">
        <v>2</v>
      </c>
      <c r="C23" s="36">
        <v>11</v>
      </c>
      <c r="D23" s="36"/>
      <c r="E23" s="36" t="s">
        <v>1514</v>
      </c>
      <c r="F23" s="36"/>
      <c r="G23" s="36"/>
      <c r="H23" s="36">
        <f>IF('Раздел 2'!D4&gt;0,IF(AND('Раздел 2'!D4&gt;0,'Раздел 6'!$D$5&gt;0),0,1),0)</f>
        <v>0</v>
      </c>
    </row>
    <row r="24" spans="1:8">
      <c r="A24" s="36" t="str">
        <f t="shared" si="1"/>
        <v>0609506</v>
      </c>
      <c r="B24" s="36">
        <v>2</v>
      </c>
      <c r="C24" s="36">
        <v>12</v>
      </c>
      <c r="D24" s="36"/>
      <c r="E24" s="36" t="s">
        <v>1515</v>
      </c>
      <c r="F24" s="36"/>
      <c r="G24" s="36"/>
      <c r="H24" s="36">
        <f>IF('Раздел 2'!D5&gt;0,IF(AND('Раздел 2'!D5&gt;0,'Раздел 6'!$D$5&gt;0),0,1),0)</f>
        <v>0</v>
      </c>
    </row>
    <row r="25" spans="1:8">
      <c r="A25" s="36" t="str">
        <f t="shared" si="1"/>
        <v>0609506</v>
      </c>
      <c r="B25" s="36">
        <v>2</v>
      </c>
      <c r="C25" s="36">
        <v>13</v>
      </c>
      <c r="D25" s="36"/>
      <c r="E25" s="36" t="s">
        <v>1516</v>
      </c>
      <c r="F25" s="36"/>
      <c r="G25" s="36"/>
      <c r="H25" s="36">
        <f>IF('Раздел 2'!D6&gt;0,IF(AND('Раздел 2'!D6&gt;0,'Раздел 6'!$D$5&gt;0),0,1),0)</f>
        <v>0</v>
      </c>
    </row>
    <row r="26" spans="1:8">
      <c r="A26" s="36" t="str">
        <f t="shared" si="1"/>
        <v>0609506</v>
      </c>
      <c r="B26" s="36">
        <v>2</v>
      </c>
      <c r="C26" s="36">
        <v>14</v>
      </c>
      <c r="D26" s="36"/>
      <c r="E26" s="36" t="s">
        <v>1517</v>
      </c>
      <c r="F26" s="36"/>
      <c r="G26" s="36"/>
      <c r="H26" s="36">
        <f>IF('Раздел 2'!D7&gt;0,IF(AND('Раздел 2'!D7&gt;0,'Раздел 6'!$D$5&gt;0),0,1),0)</f>
        <v>0</v>
      </c>
    </row>
    <row r="27" spans="1:8">
      <c r="A27" s="36" t="str">
        <f t="shared" si="1"/>
        <v>0609506</v>
      </c>
      <c r="B27" s="36">
        <v>2</v>
      </c>
      <c r="C27" s="36">
        <v>15</v>
      </c>
      <c r="D27" s="36"/>
      <c r="E27" s="36" t="s">
        <v>1518</v>
      </c>
      <c r="F27" s="36"/>
      <c r="G27" s="36"/>
      <c r="H27" s="36">
        <f>IF('Раздел 2'!D8&gt;0,IF(AND('Раздел 2'!D8&gt;0,'Раздел 6'!$D$5&gt;0),0,1),0)</f>
        <v>0</v>
      </c>
    </row>
    <row r="28" spans="1:8">
      <c r="A28" s="36" t="str">
        <f t="shared" si="1"/>
        <v>0609506</v>
      </c>
      <c r="B28" s="36">
        <v>2</v>
      </c>
      <c r="C28" s="36">
        <v>16</v>
      </c>
      <c r="D28" s="36"/>
      <c r="E28" s="36" t="s">
        <v>1519</v>
      </c>
      <c r="F28" s="36"/>
      <c r="G28" s="36"/>
      <c r="H28" s="36">
        <f>IF('Раздел 2'!D4&gt;0,IF(AND('Раздел 2'!D4&gt;0,'Раздел 7'!$D$5&gt;0),0,1),0)</f>
        <v>0</v>
      </c>
    </row>
    <row r="29" spans="1:8">
      <c r="A29" s="36" t="str">
        <f t="shared" si="1"/>
        <v>0609506</v>
      </c>
      <c r="B29" s="36">
        <v>2</v>
      </c>
      <c r="C29" s="36">
        <v>17</v>
      </c>
      <c r="D29" s="36"/>
      <c r="E29" s="36" t="s">
        <v>1520</v>
      </c>
      <c r="F29" s="36"/>
      <c r="G29" s="36"/>
      <c r="H29" s="36">
        <f>IF('Раздел 2'!D5&gt;0,IF(AND('Раздел 2'!D5&gt;0,'Раздел 7'!$D$5&gt;0),0,1),0)</f>
        <v>0</v>
      </c>
    </row>
    <row r="30" spans="1:8">
      <c r="A30" s="36" t="str">
        <f t="shared" si="1"/>
        <v>0609506</v>
      </c>
      <c r="B30" s="36">
        <v>2</v>
      </c>
      <c r="C30" s="36">
        <v>18</v>
      </c>
      <c r="D30" s="36"/>
      <c r="E30" s="36" t="s">
        <v>1521</v>
      </c>
      <c r="F30" s="36"/>
      <c r="G30" s="36"/>
      <c r="H30" s="36">
        <f>IF('Раздел 2'!D6&gt;0,IF(AND('Раздел 2'!D6&gt;0,'Раздел 7'!$D$5&gt;0),0,1),0)</f>
        <v>0</v>
      </c>
    </row>
    <row r="31" spans="1:8">
      <c r="A31" s="36" t="str">
        <f t="shared" si="1"/>
        <v>0609506</v>
      </c>
      <c r="B31" s="36">
        <v>2</v>
      </c>
      <c r="C31" s="36">
        <v>19</v>
      </c>
      <c r="D31" s="36"/>
      <c r="E31" s="36" t="s">
        <v>1522</v>
      </c>
      <c r="F31" s="36"/>
      <c r="G31" s="36"/>
      <c r="H31" s="36">
        <f>IF('Раздел 2'!D7&gt;0,IF(AND('Раздел 2'!D7&gt;0,'Раздел 7'!$D$5&gt;0),0,1),0)</f>
        <v>0</v>
      </c>
    </row>
    <row r="32" spans="1:8">
      <c r="A32" s="36" t="str">
        <f t="shared" si="1"/>
        <v>0609506</v>
      </c>
      <c r="B32" s="36">
        <v>2</v>
      </c>
      <c r="C32" s="36">
        <v>20</v>
      </c>
      <c r="D32" s="36"/>
      <c r="E32" s="36" t="s">
        <v>1523</v>
      </c>
      <c r="F32" s="36"/>
      <c r="G32" s="36"/>
      <c r="H32" s="36">
        <f>IF('Раздел 2'!D8&gt;0,IF(AND('Раздел 2'!D8&gt;0,'Раздел 7'!$D$5&gt;0),0,1),0)</f>
        <v>0</v>
      </c>
    </row>
    <row r="33" spans="1:8">
      <c r="A33" s="36" t="str">
        <f t="shared" si="1"/>
        <v>0609506</v>
      </c>
      <c r="B33" s="36">
        <v>2</v>
      </c>
      <c r="C33" s="36">
        <v>21</v>
      </c>
      <c r="D33" s="36"/>
      <c r="E33" s="36" t="s">
        <v>1524</v>
      </c>
      <c r="F33" s="36"/>
      <c r="G33" s="36"/>
      <c r="H33" s="36">
        <f>IF('Раздел 2'!D4&gt;0,IF(AND('Раздел 2'!D4&gt;0,'Раздел 8'!$E$4&gt;0),0,1),0)</f>
        <v>0</v>
      </c>
    </row>
    <row r="34" spans="1:8">
      <c r="A34" s="36" t="str">
        <f t="shared" si="1"/>
        <v>0609506</v>
      </c>
      <c r="B34" s="36">
        <v>2</v>
      </c>
      <c r="C34" s="36">
        <v>22</v>
      </c>
      <c r="D34" s="36"/>
      <c r="E34" s="36" t="s">
        <v>1525</v>
      </c>
      <c r="F34" s="36"/>
      <c r="G34" s="36"/>
      <c r="H34" s="36">
        <f>IF('Раздел 2'!D5&gt;0,IF(AND('Раздел 2'!D5&gt;0,'Раздел 8'!$E$4&gt;0),0,1),0)</f>
        <v>0</v>
      </c>
    </row>
    <row r="35" spans="1:8">
      <c r="A35" s="36" t="str">
        <f t="shared" si="1"/>
        <v>0609506</v>
      </c>
      <c r="B35" s="36">
        <v>2</v>
      </c>
      <c r="C35" s="36">
        <v>23</v>
      </c>
      <c r="D35" s="36"/>
      <c r="E35" s="36" t="s">
        <v>1526</v>
      </c>
      <c r="F35" s="36"/>
      <c r="G35" s="36"/>
      <c r="H35" s="36">
        <f>IF('Раздел 2'!D6&gt;0,IF(AND('Раздел 2'!D6&gt;0,'Раздел 8'!$E$4&gt;0),0,1),0)</f>
        <v>0</v>
      </c>
    </row>
    <row r="36" spans="1:8">
      <c r="A36" s="36" t="str">
        <f t="shared" si="1"/>
        <v>0609506</v>
      </c>
      <c r="B36" s="36">
        <v>2</v>
      </c>
      <c r="C36" s="36">
        <v>24</v>
      </c>
      <c r="D36" s="36"/>
      <c r="E36" s="36" t="s">
        <v>1527</v>
      </c>
      <c r="F36" s="36"/>
      <c r="G36" s="36"/>
      <c r="H36" s="36">
        <f>IF('Раздел 2'!D7&gt;0,IF(AND('Раздел 2'!D7&gt;0,'Раздел 8'!$E$4&gt;0),0,1),0)</f>
        <v>0</v>
      </c>
    </row>
    <row r="37" spans="1:8">
      <c r="A37" s="36" t="str">
        <f t="shared" si="1"/>
        <v>0609506</v>
      </c>
      <c r="B37" s="36">
        <v>2</v>
      </c>
      <c r="C37" s="36">
        <v>25</v>
      </c>
      <c r="D37" s="36"/>
      <c r="E37" s="36" t="s">
        <v>1528</v>
      </c>
      <c r="F37" s="36"/>
      <c r="G37" s="36"/>
      <c r="H37" s="36">
        <f>IF('Раздел 2'!D8&gt;0,IF(AND('Раздел 2'!D8&gt;0,'Раздел 8'!$E$4&gt;0),0,1),0)</f>
        <v>0</v>
      </c>
    </row>
    <row r="38" spans="1:8">
      <c r="A38" s="36" t="str">
        <f t="shared" si="1"/>
        <v>0609506</v>
      </c>
      <c r="B38" s="36">
        <v>2</v>
      </c>
      <c r="C38" s="36">
        <v>31</v>
      </c>
      <c r="D38" s="36"/>
      <c r="E38" s="36" t="s">
        <v>1529</v>
      </c>
      <c r="F38" s="36"/>
      <c r="G38" s="36"/>
      <c r="H38" s="36">
        <f>IF('Раздел 2'!D4+'Раздел 2'!D5+'Раздел 2'!D6+'Раздел 2'!D7+'Раздел 2'!D8='Раздел 6'!D5,0,1)</f>
        <v>0</v>
      </c>
    </row>
    <row r="39" spans="1:8">
      <c r="A39" s="36" t="str">
        <f t="shared" si="1"/>
        <v>0609506</v>
      </c>
      <c r="B39" s="36">
        <v>2</v>
      </c>
      <c r="C39" s="36">
        <v>32</v>
      </c>
      <c r="D39" s="36"/>
      <c r="E39" s="36" t="s">
        <v>1530</v>
      </c>
      <c r="F39" s="36"/>
      <c r="G39" s="36"/>
      <c r="H39" s="36">
        <f>IF('Раздел 2'!D4+'Раздел 2'!D5+'Раздел 2'!D6+'Раздел 2'!D7+'Раздел 2'!D8='Раздел 7'!D5,0,1)</f>
        <v>0</v>
      </c>
    </row>
    <row r="40" spans="1:8">
      <c r="A40" s="36" t="str">
        <f t="shared" si="1"/>
        <v>0609506</v>
      </c>
      <c r="B40" s="36">
        <v>2</v>
      </c>
      <c r="C40" s="36">
        <v>33</v>
      </c>
      <c r="D40" s="36"/>
      <c r="E40" s="36" t="s">
        <v>3520</v>
      </c>
      <c r="F40" s="36"/>
      <c r="G40" s="36"/>
      <c r="H40" s="36">
        <f>IF('Раздел 2'!D4+'Раздел 2'!D5+'Раздел 2'!D6+'Раздел 2'!D7+'Раздел 2'!D8='Раздел 8'!E4,0,1)</f>
        <v>0</v>
      </c>
    </row>
    <row r="41" spans="1:8">
      <c r="A41" s="35" t="s">
        <v>15</v>
      </c>
      <c r="B41" s="35">
        <v>3</v>
      </c>
      <c r="C41" s="35">
        <v>0</v>
      </c>
      <c r="D41" s="35">
        <v>0</v>
      </c>
      <c r="E41" s="108" t="str">
        <f>CONCATENATE("Количество ошибок в разделе 3: ",H41)</f>
        <v>Количество ошибок в разделе 3: 0</v>
      </c>
      <c r="F41" s="35"/>
      <c r="G41" s="35"/>
      <c r="H41" s="108">
        <f>SUM(H42:H48)</f>
        <v>0</v>
      </c>
    </row>
    <row r="42" spans="1:8">
      <c r="A42" s="107" t="s">
        <v>15</v>
      </c>
      <c r="B42" s="36">
        <v>3</v>
      </c>
      <c r="C42" s="36">
        <v>1</v>
      </c>
      <c r="E42" s="36" t="s">
        <v>1531</v>
      </c>
      <c r="H42" s="36">
        <f>IF(SUM('Раздел 3'!E5)&lt;=SUM('Раздел 3'!D5),0,1)</f>
        <v>0</v>
      </c>
    </row>
    <row r="43" spans="1:8">
      <c r="A43" s="107" t="s">
        <v>15</v>
      </c>
      <c r="B43" s="36">
        <v>3</v>
      </c>
      <c r="C43" s="36">
        <v>2</v>
      </c>
      <c r="E43" s="36" t="s">
        <v>1532</v>
      </c>
      <c r="H43" s="36">
        <f>IF(SUM('Раздел 3'!E6)&lt;=SUM('Раздел 3'!D6),0,1)</f>
        <v>0</v>
      </c>
    </row>
    <row r="44" spans="1:8">
      <c r="A44" s="107" t="s">
        <v>15</v>
      </c>
      <c r="B44" s="36">
        <v>3</v>
      </c>
      <c r="C44" s="36">
        <v>3</v>
      </c>
      <c r="E44" s="36" t="s">
        <v>1533</v>
      </c>
      <c r="H44" s="36">
        <f>IF(SUM('Раздел 3'!E7)&lt;=SUM('Раздел 3'!D7),0,1)</f>
        <v>0</v>
      </c>
    </row>
    <row r="45" spans="1:8">
      <c r="A45" s="107" t="s">
        <v>15</v>
      </c>
      <c r="B45" s="36">
        <v>3</v>
      </c>
      <c r="C45" s="36">
        <v>3</v>
      </c>
      <c r="E45" s="36" t="s">
        <v>1534</v>
      </c>
      <c r="H45" s="36">
        <f>IF(SUM('Раздел 3'!G5)&lt;=SUM('Раздел 6'!D5),0,1)</f>
        <v>0</v>
      </c>
    </row>
    <row r="46" spans="1:8">
      <c r="A46" s="107" t="s">
        <v>15</v>
      </c>
      <c r="B46" s="36">
        <v>3</v>
      </c>
      <c r="C46" s="36">
        <v>4</v>
      </c>
      <c r="E46" s="36" t="s">
        <v>1535</v>
      </c>
      <c r="H46" s="36">
        <f>IF(OR(AND('Раздел 3'!F5&gt;0,'Раздел 3'!E5&gt;0),AND('Раздел 3'!F5=0,'Раздел 3'!E5=0)),0,1)</f>
        <v>0</v>
      </c>
    </row>
    <row r="47" spans="1:8">
      <c r="A47" s="107" t="s">
        <v>15</v>
      </c>
      <c r="B47" s="36">
        <v>3</v>
      </c>
      <c r="C47" s="36">
        <v>5</v>
      </c>
      <c r="E47" s="36" t="s">
        <v>1536</v>
      </c>
      <c r="H47" s="36">
        <f>IF(OR(AND('Раздел 3'!F6&gt;0,'Раздел 3'!E6&gt;0),AND('Раздел 3'!F6=0,'Раздел 3'!E6=0)),0,1)</f>
        <v>0</v>
      </c>
    </row>
    <row r="48" spans="1:8">
      <c r="A48" s="107" t="s">
        <v>15</v>
      </c>
      <c r="B48" s="36">
        <v>3</v>
      </c>
      <c r="C48" s="36">
        <v>6</v>
      </c>
      <c r="E48" s="36" t="s">
        <v>1537</v>
      </c>
      <c r="H48" s="36">
        <f>IF(OR(AND('Раздел 3'!F7&gt;0,'Раздел 3'!E7&gt;0),AND('Раздел 3'!F7=0,'Раздел 3'!E7=0)),0,1)</f>
        <v>0</v>
      </c>
    </row>
    <row r="49" spans="1:8">
      <c r="A49" s="35" t="str">
        <f>P_3</f>
        <v>0609506</v>
      </c>
      <c r="B49" s="35">
        <v>4</v>
      </c>
      <c r="C49" s="35">
        <v>0</v>
      </c>
      <c r="D49" s="35">
        <v>0</v>
      </c>
      <c r="E49" s="108" t="str">
        <f>CONCATENATE("Количество ошибок в разделе 4: ",H49)</f>
        <v>Количество ошибок в разделе 4: 0</v>
      </c>
      <c r="F49" s="35"/>
      <c r="G49" s="35"/>
      <c r="H49" s="108">
        <f>SUM(H50:H263)</f>
        <v>0</v>
      </c>
    </row>
    <row r="50" spans="1:8">
      <c r="A50" s="36" t="str">
        <f>P_3</f>
        <v>0609506</v>
      </c>
      <c r="B50" s="36">
        <v>4</v>
      </c>
      <c r="C50" s="36">
        <v>1</v>
      </c>
      <c r="D50" s="36"/>
      <c r="E50" s="36" t="s">
        <v>3278</v>
      </c>
      <c r="F50" s="36"/>
      <c r="G50" s="36"/>
      <c r="H50" s="36">
        <f>IF('Раздел 4'!E5&lt;='Раздел 4'!D5,0,1)</f>
        <v>0</v>
      </c>
    </row>
    <row r="51" spans="1:8">
      <c r="A51" s="36" t="s">
        <v>15</v>
      </c>
      <c r="B51" s="36">
        <v>4</v>
      </c>
      <c r="C51" s="36">
        <v>2</v>
      </c>
      <c r="D51" s="36"/>
      <c r="E51" s="36" t="s">
        <v>3279</v>
      </c>
      <c r="F51" s="36"/>
      <c r="G51" s="36"/>
      <c r="H51" s="36">
        <f>IF('Раздел 4'!E6&lt;='Раздел 4'!D6,0,1)</f>
        <v>0</v>
      </c>
    </row>
    <row r="52" spans="1:8">
      <c r="A52" s="36" t="s">
        <v>15</v>
      </c>
      <c r="B52" s="36">
        <v>4</v>
      </c>
      <c r="C52" s="36">
        <v>3</v>
      </c>
      <c r="D52" s="36"/>
      <c r="E52" s="36" t="s">
        <v>3280</v>
      </c>
      <c r="F52" s="36"/>
      <c r="G52" s="36"/>
      <c r="H52" s="36">
        <f>IF('Раздел 4'!E7&lt;='Раздел 4'!D7,0,1)</f>
        <v>0</v>
      </c>
    </row>
    <row r="53" spans="1:8">
      <c r="A53" s="36" t="s">
        <v>15</v>
      </c>
      <c r="B53" s="36">
        <v>4</v>
      </c>
      <c r="C53" s="36">
        <v>4</v>
      </c>
      <c r="E53" s="36" t="s">
        <v>3281</v>
      </c>
      <c r="H53" s="36">
        <f>IF('Раздел 4'!E8&lt;='Раздел 4'!D8,0,1)</f>
        <v>0</v>
      </c>
    </row>
    <row r="54" spans="1:8">
      <c r="A54" s="107" t="s">
        <v>15</v>
      </c>
      <c r="B54" s="36">
        <v>4</v>
      </c>
      <c r="C54" s="36">
        <v>5</v>
      </c>
      <c r="E54" s="36" t="s">
        <v>3282</v>
      </c>
      <c r="H54" s="36">
        <f>IF('Раздел 4'!E9&lt;='Раздел 4'!D9,0,1)</f>
        <v>0</v>
      </c>
    </row>
    <row r="55" spans="1:8">
      <c r="A55" s="107" t="s">
        <v>15</v>
      </c>
      <c r="B55" s="36">
        <v>4</v>
      </c>
      <c r="C55" s="36">
        <v>6</v>
      </c>
      <c r="E55" s="36" t="s">
        <v>3283</v>
      </c>
      <c r="H55" s="36">
        <f>IF('Раздел 4'!E10&lt;='Раздел 4'!D10,0,1)</f>
        <v>0</v>
      </c>
    </row>
    <row r="56" spans="1:8">
      <c r="A56" s="107" t="s">
        <v>15</v>
      </c>
      <c r="B56" s="36">
        <v>4</v>
      </c>
      <c r="C56" s="36">
        <v>7</v>
      </c>
      <c r="E56" s="36" t="s">
        <v>3284</v>
      </c>
      <c r="H56" s="36">
        <f>IF('Раздел 4'!E11&lt;='Раздел 4'!D11,0,1)</f>
        <v>0</v>
      </c>
    </row>
    <row r="57" spans="1:8">
      <c r="A57" s="107" t="s">
        <v>15</v>
      </c>
      <c r="B57" s="36">
        <v>4</v>
      </c>
      <c r="C57" s="36">
        <v>8</v>
      </c>
      <c r="E57" s="36" t="s">
        <v>3285</v>
      </c>
      <c r="H57" s="36">
        <f>IF('Раздел 4'!E12&lt;='Раздел 4'!D12,0,1)</f>
        <v>0</v>
      </c>
    </row>
    <row r="58" spans="1:8">
      <c r="A58" s="107" t="s">
        <v>15</v>
      </c>
      <c r="B58" s="36">
        <v>4</v>
      </c>
      <c r="C58" s="36">
        <v>9</v>
      </c>
      <c r="E58" s="36" t="s">
        <v>3286</v>
      </c>
      <c r="H58" s="36">
        <f>IF('Раздел 4'!E13&lt;='Раздел 4'!D13,0,1)</f>
        <v>0</v>
      </c>
    </row>
    <row r="59" spans="1:8">
      <c r="A59" s="107" t="s">
        <v>15</v>
      </c>
      <c r="B59" s="36">
        <v>4</v>
      </c>
      <c r="C59" s="36">
        <v>10</v>
      </c>
      <c r="E59" s="36" t="s">
        <v>3287</v>
      </c>
      <c r="H59" s="36">
        <f>IF('Раздел 4'!E14&lt;='Раздел 4'!D14,0,1)</f>
        <v>0</v>
      </c>
    </row>
    <row r="60" spans="1:8">
      <c r="A60" s="107" t="s">
        <v>15</v>
      </c>
      <c r="B60" s="36">
        <v>4</v>
      </c>
      <c r="C60" s="36">
        <v>11</v>
      </c>
      <c r="E60" s="36" t="s">
        <v>3288</v>
      </c>
      <c r="H60" s="36">
        <f>IF('Раздел 4'!E15&lt;='Раздел 4'!D15,0,1)</f>
        <v>0</v>
      </c>
    </row>
    <row r="61" spans="1:8">
      <c r="A61" s="107" t="s">
        <v>15</v>
      </c>
      <c r="B61" s="36">
        <v>4</v>
      </c>
      <c r="C61" s="36">
        <v>12</v>
      </c>
      <c r="E61" s="36" t="s">
        <v>3289</v>
      </c>
      <c r="H61" s="36">
        <f>IF('Раздел 4'!E16&lt;='Раздел 4'!D16,0,1)</f>
        <v>0</v>
      </c>
    </row>
    <row r="62" spans="1:8">
      <c r="A62" s="107" t="s">
        <v>15</v>
      </c>
      <c r="B62" s="36">
        <v>4</v>
      </c>
      <c r="C62" s="36">
        <v>13</v>
      </c>
      <c r="E62" s="36" t="s">
        <v>3290</v>
      </c>
      <c r="H62" s="36">
        <f>IF('Раздел 4'!E17&lt;='Раздел 4'!D17,0,1)</f>
        <v>0</v>
      </c>
    </row>
    <row r="63" spans="1:8">
      <c r="A63" s="107" t="s">
        <v>15</v>
      </c>
      <c r="B63" s="36">
        <v>4</v>
      </c>
      <c r="C63" s="36">
        <v>14</v>
      </c>
      <c r="E63" s="36" t="s">
        <v>3291</v>
      </c>
      <c r="H63" s="36">
        <f>IF('Раздел 4'!E18&lt;='Раздел 4'!D18,0,1)</f>
        <v>0</v>
      </c>
    </row>
    <row r="64" spans="1:8">
      <c r="A64" s="107" t="s">
        <v>15</v>
      </c>
      <c r="B64" s="36">
        <v>4</v>
      </c>
      <c r="C64" s="36">
        <v>15</v>
      </c>
      <c r="E64" s="36" t="s">
        <v>3292</v>
      </c>
      <c r="H64" s="36">
        <f>IF('Раздел 4'!E19&lt;='Раздел 4'!D19,0,1)</f>
        <v>0</v>
      </c>
    </row>
    <row r="65" spans="1:8">
      <c r="A65" s="107" t="s">
        <v>15</v>
      </c>
      <c r="B65" s="36">
        <v>4</v>
      </c>
      <c r="C65" s="36">
        <v>16</v>
      </c>
      <c r="E65" s="36" t="s">
        <v>3293</v>
      </c>
      <c r="H65" s="36">
        <f>IF('Раздел 4'!E20&lt;='Раздел 4'!D20,0,1)</f>
        <v>0</v>
      </c>
    </row>
    <row r="66" spans="1:8">
      <c r="A66" s="107" t="s">
        <v>15</v>
      </c>
      <c r="B66" s="36">
        <v>4</v>
      </c>
      <c r="C66" s="36">
        <v>17</v>
      </c>
      <c r="E66" s="36" t="s">
        <v>3294</v>
      </c>
      <c r="H66" s="36">
        <f>IF('Раздел 4'!E21&lt;='Раздел 4'!D21,0,1)</f>
        <v>0</v>
      </c>
    </row>
    <row r="67" spans="1:8">
      <c r="A67" s="107" t="s">
        <v>15</v>
      </c>
      <c r="B67" s="36">
        <v>4</v>
      </c>
      <c r="C67" s="36">
        <v>18</v>
      </c>
      <c r="E67" s="36" t="s">
        <v>3295</v>
      </c>
      <c r="H67" s="36">
        <f>IF('Раздел 4'!E22&lt;='Раздел 4'!D22,0,1)</f>
        <v>0</v>
      </c>
    </row>
    <row r="68" spans="1:8">
      <c r="A68" s="107" t="s">
        <v>15</v>
      </c>
      <c r="B68" s="36">
        <v>4</v>
      </c>
      <c r="C68" s="36">
        <v>19</v>
      </c>
      <c r="E68" s="36" t="s">
        <v>3296</v>
      </c>
      <c r="H68" s="36">
        <f>IF('Раздел 4'!E23&lt;='Раздел 4'!D23,0,1)</f>
        <v>0</v>
      </c>
    </row>
    <row r="69" spans="1:8">
      <c r="A69" s="107" t="s">
        <v>15</v>
      </c>
      <c r="B69" s="36">
        <v>4</v>
      </c>
      <c r="C69" s="36">
        <v>20</v>
      </c>
      <c r="E69" s="36" t="s">
        <v>3297</v>
      </c>
      <c r="H69" s="36">
        <f>IF('Раздел 4'!E24&lt;='Раздел 4'!D24,0,1)</f>
        <v>0</v>
      </c>
    </row>
    <row r="70" spans="1:8">
      <c r="A70" s="107" t="s">
        <v>15</v>
      </c>
      <c r="B70" s="36">
        <v>4</v>
      </c>
      <c r="C70" s="36">
        <v>21</v>
      </c>
      <c r="E70" s="36" t="s">
        <v>3298</v>
      </c>
      <c r="H70" s="36">
        <f>IF('Раздел 4'!E25&lt;='Раздел 4'!D25,0,1)</f>
        <v>0</v>
      </c>
    </row>
    <row r="71" spans="1:8">
      <c r="A71" s="107" t="s">
        <v>15</v>
      </c>
      <c r="B71" s="36">
        <v>4</v>
      </c>
      <c r="C71" s="36">
        <v>22</v>
      </c>
      <c r="E71" s="36" t="s">
        <v>3299</v>
      </c>
      <c r="H71" s="36">
        <f>IF('Раздел 4'!E26&lt;='Раздел 4'!D26,0,1)</f>
        <v>0</v>
      </c>
    </row>
    <row r="72" spans="1:8">
      <c r="A72" s="107" t="s">
        <v>15</v>
      </c>
      <c r="B72" s="36">
        <v>4</v>
      </c>
      <c r="C72" s="36">
        <v>23</v>
      </c>
      <c r="E72" s="36" t="s">
        <v>3300</v>
      </c>
      <c r="H72" s="36">
        <f>IF('Раздел 4'!E27&lt;='Раздел 4'!D27,0,1)</f>
        <v>0</v>
      </c>
    </row>
    <row r="73" spans="1:8">
      <c r="A73" s="107" t="s">
        <v>15</v>
      </c>
      <c r="B73" s="36">
        <v>4</v>
      </c>
      <c r="C73" s="36">
        <v>24</v>
      </c>
      <c r="E73" s="36" t="s">
        <v>3301</v>
      </c>
      <c r="H73" s="36">
        <f>IF('Раздел 4'!F5&lt;='Раздел 4'!D5,0,1)</f>
        <v>0</v>
      </c>
    </row>
    <row r="74" spans="1:8">
      <c r="A74" s="107" t="s">
        <v>15</v>
      </c>
      <c r="B74" s="36">
        <v>4</v>
      </c>
      <c r="C74" s="36">
        <v>25</v>
      </c>
      <c r="E74" s="36" t="s">
        <v>3302</v>
      </c>
      <c r="H74" s="36">
        <f>IF('Раздел 4'!F6&lt;='Раздел 4'!D6,0,1)</f>
        <v>0</v>
      </c>
    </row>
    <row r="75" spans="1:8">
      <c r="A75" s="107" t="s">
        <v>15</v>
      </c>
      <c r="B75" s="36">
        <v>4</v>
      </c>
      <c r="C75" s="36">
        <v>26</v>
      </c>
      <c r="E75" s="36" t="s">
        <v>3303</v>
      </c>
      <c r="H75" s="36">
        <f>IF('Раздел 4'!F7&lt;='Раздел 4'!D7,0,1)</f>
        <v>0</v>
      </c>
    </row>
    <row r="76" spans="1:8">
      <c r="A76" s="107" t="s">
        <v>15</v>
      </c>
      <c r="B76" s="36">
        <v>4</v>
      </c>
      <c r="C76" s="36">
        <v>27</v>
      </c>
      <c r="E76" s="36" t="s">
        <v>3304</v>
      </c>
      <c r="H76" s="36">
        <f>IF('Раздел 4'!F8&lt;='Раздел 4'!D8,0,1)</f>
        <v>0</v>
      </c>
    </row>
    <row r="77" spans="1:8">
      <c r="A77" s="107" t="s">
        <v>15</v>
      </c>
      <c r="B77" s="36">
        <v>4</v>
      </c>
      <c r="C77" s="36">
        <v>28</v>
      </c>
      <c r="E77" s="36" t="s">
        <v>3305</v>
      </c>
      <c r="H77" s="36">
        <f>IF('Раздел 4'!F9&lt;='Раздел 4'!D9,0,1)</f>
        <v>0</v>
      </c>
    </row>
    <row r="78" spans="1:8">
      <c r="A78" s="107" t="s">
        <v>15</v>
      </c>
      <c r="B78" s="36">
        <v>4</v>
      </c>
      <c r="C78" s="36">
        <v>29</v>
      </c>
      <c r="E78" s="36" t="s">
        <v>3306</v>
      </c>
      <c r="H78" s="36">
        <f>IF('Раздел 4'!F10&lt;='Раздел 4'!D10,0,1)</f>
        <v>0</v>
      </c>
    </row>
    <row r="79" spans="1:8">
      <c r="A79" s="107" t="s">
        <v>15</v>
      </c>
      <c r="B79" s="36">
        <v>4</v>
      </c>
      <c r="C79" s="36">
        <v>30</v>
      </c>
      <c r="E79" s="36" t="s">
        <v>3307</v>
      </c>
      <c r="H79" s="36">
        <f>IF('Раздел 4'!F11&lt;='Раздел 4'!D11,0,1)</f>
        <v>0</v>
      </c>
    </row>
    <row r="80" spans="1:8">
      <c r="A80" s="107" t="s">
        <v>15</v>
      </c>
      <c r="B80" s="36">
        <v>4</v>
      </c>
      <c r="C80" s="36">
        <v>31</v>
      </c>
      <c r="E80" s="36" t="s">
        <v>3308</v>
      </c>
      <c r="H80" s="36">
        <f>IF('Раздел 4'!F12&lt;='Раздел 4'!D12,0,1)</f>
        <v>0</v>
      </c>
    </row>
    <row r="81" spans="1:8">
      <c r="A81" s="107" t="s">
        <v>15</v>
      </c>
      <c r="B81" s="36">
        <v>4</v>
      </c>
      <c r="C81" s="36">
        <v>32</v>
      </c>
      <c r="E81" s="36" t="s">
        <v>3309</v>
      </c>
      <c r="H81" s="36">
        <f>IF('Раздел 4'!F13&lt;='Раздел 4'!D13,0,1)</f>
        <v>0</v>
      </c>
    </row>
    <row r="82" spans="1:8">
      <c r="A82" s="107" t="s">
        <v>15</v>
      </c>
      <c r="B82" s="36">
        <v>4</v>
      </c>
      <c r="C82" s="36">
        <v>33</v>
      </c>
      <c r="E82" s="36" t="s">
        <v>3310</v>
      </c>
      <c r="H82" s="36">
        <f>IF('Раздел 4'!F14&lt;='Раздел 4'!D14,0,1)</f>
        <v>0</v>
      </c>
    </row>
    <row r="83" spans="1:8">
      <c r="A83" s="107" t="s">
        <v>15</v>
      </c>
      <c r="B83" s="36">
        <v>4</v>
      </c>
      <c r="C83" s="36">
        <v>34</v>
      </c>
      <c r="E83" s="36" t="s">
        <v>3311</v>
      </c>
      <c r="H83" s="36">
        <f>IF('Раздел 4'!F15&lt;='Раздел 4'!D15,0,1)</f>
        <v>0</v>
      </c>
    </row>
    <row r="84" spans="1:8">
      <c r="A84" s="107" t="s">
        <v>15</v>
      </c>
      <c r="B84" s="36">
        <v>4</v>
      </c>
      <c r="C84" s="36">
        <v>35</v>
      </c>
      <c r="E84" s="36" t="s">
        <v>3312</v>
      </c>
      <c r="H84" s="36">
        <f>IF('Раздел 4'!F16&lt;='Раздел 4'!D16,0,1)</f>
        <v>0</v>
      </c>
    </row>
    <row r="85" spans="1:8">
      <c r="A85" s="107" t="s">
        <v>15</v>
      </c>
      <c r="B85" s="36">
        <v>4</v>
      </c>
      <c r="C85" s="36">
        <v>36</v>
      </c>
      <c r="E85" s="36" t="s">
        <v>3313</v>
      </c>
      <c r="H85" s="36">
        <f>IF('Раздел 4'!F17&lt;='Раздел 4'!D17,0,1)</f>
        <v>0</v>
      </c>
    </row>
    <row r="86" spans="1:8">
      <c r="A86" s="107" t="s">
        <v>15</v>
      </c>
      <c r="B86" s="36">
        <v>4</v>
      </c>
      <c r="C86" s="36">
        <v>37</v>
      </c>
      <c r="E86" s="36" t="s">
        <v>3314</v>
      </c>
      <c r="H86" s="36">
        <f>IF('Раздел 4'!F18&lt;='Раздел 4'!D18,0,1)</f>
        <v>0</v>
      </c>
    </row>
    <row r="87" spans="1:8">
      <c r="A87" s="107" t="s">
        <v>15</v>
      </c>
      <c r="B87" s="36">
        <v>4</v>
      </c>
      <c r="C87" s="36">
        <v>38</v>
      </c>
      <c r="E87" s="36" t="s">
        <v>3315</v>
      </c>
      <c r="H87" s="36">
        <f>IF('Раздел 4'!F19&lt;='Раздел 4'!D19,0,1)</f>
        <v>0</v>
      </c>
    </row>
    <row r="88" spans="1:8">
      <c r="A88" s="107" t="s">
        <v>15</v>
      </c>
      <c r="B88" s="36">
        <v>4</v>
      </c>
      <c r="C88" s="36">
        <v>39</v>
      </c>
      <c r="E88" s="36" t="s">
        <v>3316</v>
      </c>
      <c r="H88" s="36">
        <f>IF('Раздел 4'!F20&lt;='Раздел 4'!D20,0,1)</f>
        <v>0</v>
      </c>
    </row>
    <row r="89" spans="1:8">
      <c r="A89" s="107" t="s">
        <v>15</v>
      </c>
      <c r="B89" s="36">
        <v>4</v>
      </c>
      <c r="C89" s="36">
        <v>40</v>
      </c>
      <c r="E89" s="36" t="s">
        <v>3317</v>
      </c>
      <c r="H89" s="36">
        <f>IF('Раздел 4'!F21&lt;='Раздел 4'!D21,0,1)</f>
        <v>0</v>
      </c>
    </row>
    <row r="90" spans="1:8">
      <c r="A90" s="107" t="s">
        <v>15</v>
      </c>
      <c r="B90" s="36">
        <v>4</v>
      </c>
      <c r="C90" s="36">
        <v>41</v>
      </c>
      <c r="E90" s="36" t="s">
        <v>3318</v>
      </c>
      <c r="H90" s="36">
        <f>IF('Раздел 4'!F22&lt;='Раздел 4'!D22,0,1)</f>
        <v>0</v>
      </c>
    </row>
    <row r="91" spans="1:8">
      <c r="A91" s="107" t="s">
        <v>15</v>
      </c>
      <c r="B91" s="36">
        <v>4</v>
      </c>
      <c r="C91" s="36">
        <v>42</v>
      </c>
      <c r="E91" s="36" t="s">
        <v>3319</v>
      </c>
      <c r="H91" s="36">
        <f>IF('Раздел 4'!F23&lt;='Раздел 4'!D23,0,1)</f>
        <v>0</v>
      </c>
    </row>
    <row r="92" spans="1:8">
      <c r="A92" s="107" t="s">
        <v>15</v>
      </c>
      <c r="B92" s="36">
        <v>4</v>
      </c>
      <c r="C92" s="36">
        <v>43</v>
      </c>
      <c r="E92" s="36" t="s">
        <v>3320</v>
      </c>
      <c r="H92" s="36">
        <f>IF('Раздел 4'!F24&lt;='Раздел 4'!D24,0,1)</f>
        <v>0</v>
      </c>
    </row>
    <row r="93" spans="1:8">
      <c r="A93" s="107" t="s">
        <v>15</v>
      </c>
      <c r="B93" s="36">
        <v>4</v>
      </c>
      <c r="C93" s="36">
        <v>44</v>
      </c>
      <c r="E93" s="36" t="s">
        <v>3321</v>
      </c>
      <c r="H93" s="36">
        <f>IF('Раздел 4'!F25&lt;='Раздел 4'!D25,0,1)</f>
        <v>0</v>
      </c>
    </row>
    <row r="94" spans="1:8">
      <c r="A94" s="107" t="s">
        <v>15</v>
      </c>
      <c r="B94" s="36">
        <v>4</v>
      </c>
      <c r="C94" s="36">
        <v>45</v>
      </c>
      <c r="E94" s="36" t="s">
        <v>3322</v>
      </c>
      <c r="H94" s="36">
        <f>IF('Раздел 4'!F26&lt;='Раздел 4'!D26,0,1)</f>
        <v>0</v>
      </c>
    </row>
    <row r="95" spans="1:8">
      <c r="A95" s="107" t="s">
        <v>15</v>
      </c>
      <c r="B95" s="36">
        <v>4</v>
      </c>
      <c r="C95" s="36">
        <v>46</v>
      </c>
      <c r="E95" s="36" t="s">
        <v>3323</v>
      </c>
      <c r="H95" s="36">
        <f>IF('Раздел 4'!F27&lt;='Раздел 4'!D27,0,1)</f>
        <v>0</v>
      </c>
    </row>
    <row r="96" spans="1:8">
      <c r="A96" s="107" t="s">
        <v>15</v>
      </c>
      <c r="B96" s="36">
        <v>4</v>
      </c>
      <c r="C96" s="36">
        <v>47</v>
      </c>
      <c r="E96" s="36" t="s">
        <v>3324</v>
      </c>
      <c r="H96" s="36">
        <f>IF('Раздел 4'!G5&lt;='Раздел 4'!D5,0,1)</f>
        <v>0</v>
      </c>
    </row>
    <row r="97" spans="1:8">
      <c r="A97" s="107" t="s">
        <v>15</v>
      </c>
      <c r="B97" s="36">
        <v>4</v>
      </c>
      <c r="C97" s="36">
        <v>48</v>
      </c>
      <c r="E97" s="36" t="s">
        <v>3325</v>
      </c>
      <c r="H97" s="36">
        <f>IF('Раздел 4'!G6&lt;='Раздел 4'!D6,0,1)</f>
        <v>0</v>
      </c>
    </row>
    <row r="98" spans="1:8">
      <c r="A98" s="107" t="s">
        <v>15</v>
      </c>
      <c r="B98" s="36">
        <v>4</v>
      </c>
      <c r="C98" s="36">
        <v>49</v>
      </c>
      <c r="E98" s="36" t="s">
        <v>3326</v>
      </c>
      <c r="H98" s="36">
        <f>IF('Раздел 4'!G7&lt;='Раздел 4'!D7,0,1)</f>
        <v>0</v>
      </c>
    </row>
    <row r="99" spans="1:8">
      <c r="A99" s="107" t="s">
        <v>15</v>
      </c>
      <c r="B99" s="36">
        <v>4</v>
      </c>
      <c r="C99" s="36">
        <v>50</v>
      </c>
      <c r="E99" s="36" t="s">
        <v>3327</v>
      </c>
      <c r="H99" s="36">
        <f>IF('Раздел 4'!G8&lt;='Раздел 4'!D8,0,1)</f>
        <v>0</v>
      </c>
    </row>
    <row r="100" spans="1:8">
      <c r="A100" s="107" t="s">
        <v>15</v>
      </c>
      <c r="B100" s="36">
        <v>4</v>
      </c>
      <c r="C100" s="36">
        <v>51</v>
      </c>
      <c r="E100" s="36" t="s">
        <v>3328</v>
      </c>
      <c r="H100" s="36">
        <f>IF('Раздел 4'!G9&lt;='Раздел 4'!D9,0,1)</f>
        <v>0</v>
      </c>
    </row>
    <row r="101" spans="1:8">
      <c r="A101" s="107" t="s">
        <v>15</v>
      </c>
      <c r="B101" s="36">
        <v>4</v>
      </c>
      <c r="C101" s="36">
        <v>52</v>
      </c>
      <c r="E101" s="36" t="s">
        <v>3329</v>
      </c>
      <c r="H101" s="36">
        <f>IF('Раздел 4'!G10&lt;='Раздел 4'!D10,0,1)</f>
        <v>0</v>
      </c>
    </row>
    <row r="102" spans="1:8">
      <c r="A102" s="107" t="s">
        <v>15</v>
      </c>
      <c r="B102" s="36">
        <v>4</v>
      </c>
      <c r="C102" s="36">
        <v>53</v>
      </c>
      <c r="E102" s="36" t="s">
        <v>3330</v>
      </c>
      <c r="H102" s="36">
        <f>IF('Раздел 4'!G11&lt;='Раздел 4'!D11,0,1)</f>
        <v>0</v>
      </c>
    </row>
    <row r="103" spans="1:8">
      <c r="A103" s="107" t="s">
        <v>15</v>
      </c>
      <c r="B103" s="36">
        <v>4</v>
      </c>
      <c r="C103" s="36">
        <v>54</v>
      </c>
      <c r="E103" s="36" t="s">
        <v>3331</v>
      </c>
      <c r="H103" s="36">
        <f>IF('Раздел 4'!G12&lt;='Раздел 4'!D12,0,1)</f>
        <v>0</v>
      </c>
    </row>
    <row r="104" spans="1:8">
      <c r="A104" s="107" t="s">
        <v>15</v>
      </c>
      <c r="B104" s="36">
        <v>4</v>
      </c>
      <c r="C104" s="36">
        <v>55</v>
      </c>
      <c r="E104" s="36" t="s">
        <v>3332</v>
      </c>
      <c r="H104" s="36">
        <f>IF('Раздел 4'!G13&lt;='Раздел 4'!D13,0,1)</f>
        <v>0</v>
      </c>
    </row>
    <row r="105" spans="1:8">
      <c r="A105" s="107" t="s">
        <v>15</v>
      </c>
      <c r="B105" s="36">
        <v>4</v>
      </c>
      <c r="C105" s="36">
        <v>56</v>
      </c>
      <c r="E105" s="36" t="s">
        <v>3333</v>
      </c>
      <c r="H105" s="36">
        <f>IF('Раздел 4'!G14&lt;='Раздел 4'!D14,0,1)</f>
        <v>0</v>
      </c>
    </row>
    <row r="106" spans="1:8">
      <c r="A106" s="107" t="s">
        <v>15</v>
      </c>
      <c r="B106" s="36">
        <v>4</v>
      </c>
      <c r="C106" s="36">
        <v>57</v>
      </c>
      <c r="E106" s="36" t="s">
        <v>3334</v>
      </c>
      <c r="H106" s="36">
        <f>IF('Раздел 4'!G15&lt;='Раздел 4'!D15,0,1)</f>
        <v>0</v>
      </c>
    </row>
    <row r="107" spans="1:8">
      <c r="A107" s="107" t="s">
        <v>15</v>
      </c>
      <c r="B107" s="36">
        <v>4</v>
      </c>
      <c r="C107" s="36">
        <v>58</v>
      </c>
      <c r="E107" s="36" t="s">
        <v>3335</v>
      </c>
      <c r="H107" s="36">
        <f>IF('Раздел 4'!G16&lt;='Раздел 4'!D16,0,1)</f>
        <v>0</v>
      </c>
    </row>
    <row r="108" spans="1:8">
      <c r="A108" s="107" t="s">
        <v>15</v>
      </c>
      <c r="B108" s="36">
        <v>4</v>
      </c>
      <c r="C108" s="36">
        <v>59</v>
      </c>
      <c r="E108" s="36" t="s">
        <v>3336</v>
      </c>
      <c r="H108" s="36">
        <f>IF('Раздел 4'!G17&lt;='Раздел 4'!D17,0,1)</f>
        <v>0</v>
      </c>
    </row>
    <row r="109" spans="1:8">
      <c r="A109" s="107" t="s">
        <v>15</v>
      </c>
      <c r="B109" s="36">
        <v>4</v>
      </c>
      <c r="C109" s="36">
        <v>60</v>
      </c>
      <c r="E109" s="36" t="s">
        <v>3337</v>
      </c>
      <c r="H109" s="36">
        <f>IF('Раздел 4'!G18&lt;='Раздел 4'!D18,0,1)</f>
        <v>0</v>
      </c>
    </row>
    <row r="110" spans="1:8">
      <c r="A110" s="107" t="s">
        <v>15</v>
      </c>
      <c r="B110" s="36">
        <v>4</v>
      </c>
      <c r="C110" s="36">
        <v>61</v>
      </c>
      <c r="E110" s="36" t="s">
        <v>3338</v>
      </c>
      <c r="H110" s="36">
        <f>IF('Раздел 4'!G19&lt;='Раздел 4'!D19,0,1)</f>
        <v>0</v>
      </c>
    </row>
    <row r="111" spans="1:8">
      <c r="A111" s="107" t="s">
        <v>15</v>
      </c>
      <c r="B111" s="36">
        <v>4</v>
      </c>
      <c r="C111" s="36">
        <v>62</v>
      </c>
      <c r="E111" s="36" t="s">
        <v>3339</v>
      </c>
      <c r="H111" s="36">
        <f>IF('Раздел 4'!G20&lt;='Раздел 4'!D20,0,1)</f>
        <v>0</v>
      </c>
    </row>
    <row r="112" spans="1:8">
      <c r="A112" s="107" t="s">
        <v>15</v>
      </c>
      <c r="B112" s="36">
        <v>4</v>
      </c>
      <c r="C112" s="36">
        <v>63</v>
      </c>
      <c r="E112" s="36" t="s">
        <v>3340</v>
      </c>
      <c r="H112" s="36">
        <f>IF('Раздел 4'!G21&lt;='Раздел 4'!D21,0,1)</f>
        <v>0</v>
      </c>
    </row>
    <row r="113" spans="1:8">
      <c r="A113" s="107" t="s">
        <v>15</v>
      </c>
      <c r="B113" s="36">
        <v>4</v>
      </c>
      <c r="C113" s="36">
        <v>64</v>
      </c>
      <c r="E113" s="36" t="s">
        <v>3341</v>
      </c>
      <c r="H113" s="36">
        <f>IF('Раздел 4'!G22&lt;='Раздел 4'!D22,0,1)</f>
        <v>0</v>
      </c>
    </row>
    <row r="114" spans="1:8">
      <c r="A114" s="107" t="s">
        <v>15</v>
      </c>
      <c r="B114" s="36">
        <v>4</v>
      </c>
      <c r="C114" s="36">
        <v>65</v>
      </c>
      <c r="E114" s="36" t="s">
        <v>3342</v>
      </c>
      <c r="H114" s="36">
        <f>IF('Раздел 4'!G23&lt;='Раздел 4'!D23,0,1)</f>
        <v>0</v>
      </c>
    </row>
    <row r="115" spans="1:8">
      <c r="A115" s="107" t="s">
        <v>15</v>
      </c>
      <c r="B115" s="36">
        <v>4</v>
      </c>
      <c r="C115" s="36">
        <v>66</v>
      </c>
      <c r="E115" s="36" t="s">
        <v>3343</v>
      </c>
      <c r="H115" s="36">
        <f>IF('Раздел 4'!G24&lt;='Раздел 4'!D24,0,1)</f>
        <v>0</v>
      </c>
    </row>
    <row r="116" spans="1:8">
      <c r="A116" s="107" t="s">
        <v>15</v>
      </c>
      <c r="B116" s="36">
        <v>4</v>
      </c>
      <c r="C116" s="36">
        <v>67</v>
      </c>
      <c r="E116" s="36" t="s">
        <v>3344</v>
      </c>
      <c r="H116" s="36">
        <f>IF('Раздел 4'!G25&lt;='Раздел 4'!D25,0,1)</f>
        <v>0</v>
      </c>
    </row>
    <row r="117" spans="1:8">
      <c r="A117" s="107" t="s">
        <v>15</v>
      </c>
      <c r="B117" s="36">
        <v>4</v>
      </c>
      <c r="C117" s="36">
        <v>68</v>
      </c>
      <c r="E117" s="36" t="s">
        <v>3345</v>
      </c>
      <c r="H117" s="36">
        <f>IF('Раздел 4'!G26&lt;='Раздел 4'!D26,0,1)</f>
        <v>0</v>
      </c>
    </row>
    <row r="118" spans="1:8">
      <c r="A118" s="107" t="s">
        <v>15</v>
      </c>
      <c r="B118" s="36">
        <v>4</v>
      </c>
      <c r="C118" s="36">
        <v>69</v>
      </c>
      <c r="E118" s="36" t="s">
        <v>3346</v>
      </c>
      <c r="H118" s="36">
        <f>IF('Раздел 4'!G27&lt;='Раздел 4'!D27,0,1)</f>
        <v>0</v>
      </c>
    </row>
    <row r="119" spans="1:8">
      <c r="A119" s="107" t="s">
        <v>15</v>
      </c>
      <c r="B119" s="36">
        <v>4</v>
      </c>
      <c r="C119" s="36">
        <v>70</v>
      </c>
      <c r="E119" s="36" t="s">
        <v>3347</v>
      </c>
      <c r="H119" s="36">
        <f>IF('Раздел 4'!H5&lt;='Раздел 4'!D5,0,1)</f>
        <v>0</v>
      </c>
    </row>
    <row r="120" spans="1:8">
      <c r="A120" s="107" t="s">
        <v>15</v>
      </c>
      <c r="B120" s="36">
        <v>4</v>
      </c>
      <c r="C120" s="36">
        <v>71</v>
      </c>
      <c r="E120" s="36" t="s">
        <v>3348</v>
      </c>
      <c r="H120" s="36">
        <f>IF('Раздел 4'!H6&lt;='Раздел 4'!D6,0,1)</f>
        <v>0</v>
      </c>
    </row>
    <row r="121" spans="1:8">
      <c r="A121" s="107" t="s">
        <v>15</v>
      </c>
      <c r="B121" s="36">
        <v>4</v>
      </c>
      <c r="C121" s="36">
        <v>72</v>
      </c>
      <c r="E121" s="36" t="s">
        <v>3349</v>
      </c>
      <c r="H121" s="36">
        <f>IF('Раздел 4'!H7&lt;='Раздел 4'!D7,0,1)</f>
        <v>0</v>
      </c>
    </row>
    <row r="122" spans="1:8">
      <c r="A122" s="107" t="s">
        <v>15</v>
      </c>
      <c r="B122" s="36">
        <v>4</v>
      </c>
      <c r="C122" s="36">
        <v>73</v>
      </c>
      <c r="E122" s="36" t="s">
        <v>3350</v>
      </c>
      <c r="H122" s="36">
        <f>IF('Раздел 4'!H8&lt;='Раздел 4'!D8,0,1)</f>
        <v>0</v>
      </c>
    </row>
    <row r="123" spans="1:8">
      <c r="A123" s="107" t="s">
        <v>15</v>
      </c>
      <c r="B123" s="36">
        <v>4</v>
      </c>
      <c r="C123" s="36">
        <v>74</v>
      </c>
      <c r="E123" s="36" t="s">
        <v>3351</v>
      </c>
      <c r="H123" s="36">
        <f>IF('Раздел 4'!H9&lt;='Раздел 4'!D9,0,1)</f>
        <v>0</v>
      </c>
    </row>
    <row r="124" spans="1:8">
      <c r="A124" s="107" t="s">
        <v>15</v>
      </c>
      <c r="B124" s="36">
        <v>4</v>
      </c>
      <c r="C124" s="36">
        <v>75</v>
      </c>
      <c r="E124" s="36" t="s">
        <v>3352</v>
      </c>
      <c r="H124" s="36">
        <f>IF('Раздел 4'!H10&lt;='Раздел 4'!D10,0,1)</f>
        <v>0</v>
      </c>
    </row>
    <row r="125" spans="1:8">
      <c r="A125" s="107" t="s">
        <v>15</v>
      </c>
      <c r="B125" s="36">
        <v>4</v>
      </c>
      <c r="C125" s="36">
        <v>76</v>
      </c>
      <c r="E125" s="36" t="s">
        <v>3353</v>
      </c>
      <c r="H125" s="36">
        <f>IF('Раздел 4'!H11&lt;='Раздел 4'!D11,0,1)</f>
        <v>0</v>
      </c>
    </row>
    <row r="126" spans="1:8">
      <c r="A126" s="107" t="s">
        <v>15</v>
      </c>
      <c r="B126" s="36">
        <v>4</v>
      </c>
      <c r="C126" s="36">
        <v>77</v>
      </c>
      <c r="E126" s="36" t="s">
        <v>3354</v>
      </c>
      <c r="H126" s="36">
        <f>IF('Раздел 4'!H12&lt;='Раздел 4'!D12,0,1)</f>
        <v>0</v>
      </c>
    </row>
    <row r="127" spans="1:8">
      <c r="A127" s="107" t="s">
        <v>15</v>
      </c>
      <c r="B127" s="36">
        <v>4</v>
      </c>
      <c r="C127" s="36">
        <v>78</v>
      </c>
      <c r="E127" s="36" t="s">
        <v>3355</v>
      </c>
      <c r="H127" s="36">
        <f>IF('Раздел 4'!H13&lt;='Раздел 4'!D13,0,1)</f>
        <v>0</v>
      </c>
    </row>
    <row r="128" spans="1:8">
      <c r="A128" s="107" t="s">
        <v>15</v>
      </c>
      <c r="B128" s="36">
        <v>4</v>
      </c>
      <c r="C128" s="36">
        <v>79</v>
      </c>
      <c r="E128" s="36" t="s">
        <v>3356</v>
      </c>
      <c r="H128" s="36">
        <f>IF('Раздел 4'!H14&lt;='Раздел 4'!D14,0,1)</f>
        <v>0</v>
      </c>
    </row>
    <row r="129" spans="1:8">
      <c r="A129" s="107" t="s">
        <v>15</v>
      </c>
      <c r="B129" s="36">
        <v>4</v>
      </c>
      <c r="C129" s="36">
        <v>80</v>
      </c>
      <c r="E129" s="36" t="s">
        <v>3357</v>
      </c>
      <c r="H129" s="36">
        <f>IF('Раздел 4'!H15&lt;='Раздел 4'!D15,0,1)</f>
        <v>0</v>
      </c>
    </row>
    <row r="130" spans="1:8">
      <c r="A130" s="107" t="s">
        <v>15</v>
      </c>
      <c r="B130" s="36">
        <v>4</v>
      </c>
      <c r="C130" s="36">
        <v>81</v>
      </c>
      <c r="E130" s="36" t="s">
        <v>3358</v>
      </c>
      <c r="H130" s="36">
        <f>IF('Раздел 4'!H16&lt;='Раздел 4'!D16,0,1)</f>
        <v>0</v>
      </c>
    </row>
    <row r="131" spans="1:8">
      <c r="A131" s="107" t="s">
        <v>15</v>
      </c>
      <c r="B131" s="36">
        <v>4</v>
      </c>
      <c r="C131" s="36">
        <v>82</v>
      </c>
      <c r="E131" s="36" t="s">
        <v>3359</v>
      </c>
      <c r="H131" s="36">
        <f>IF('Раздел 4'!H17&lt;='Раздел 4'!D17,0,1)</f>
        <v>0</v>
      </c>
    </row>
    <row r="132" spans="1:8">
      <c r="A132" s="107" t="s">
        <v>15</v>
      </c>
      <c r="B132" s="36">
        <v>4</v>
      </c>
      <c r="C132" s="36">
        <v>83</v>
      </c>
      <c r="E132" s="36" t="s">
        <v>3360</v>
      </c>
      <c r="H132" s="36">
        <f>IF('Раздел 4'!H18&lt;='Раздел 4'!D18,0,1)</f>
        <v>0</v>
      </c>
    </row>
    <row r="133" spans="1:8">
      <c r="A133" s="107" t="s">
        <v>15</v>
      </c>
      <c r="B133" s="36">
        <v>4</v>
      </c>
      <c r="C133" s="36">
        <v>84</v>
      </c>
      <c r="E133" s="36" t="s">
        <v>3361</v>
      </c>
      <c r="H133" s="36">
        <f>IF('Раздел 4'!H19&lt;='Раздел 4'!D19,0,1)</f>
        <v>0</v>
      </c>
    </row>
    <row r="134" spans="1:8">
      <c r="A134" s="107" t="s">
        <v>15</v>
      </c>
      <c r="B134" s="36">
        <v>4</v>
      </c>
      <c r="C134" s="36">
        <v>85</v>
      </c>
      <c r="E134" s="36" t="s">
        <v>3362</v>
      </c>
      <c r="H134" s="36">
        <f>IF('Раздел 4'!H20&lt;='Раздел 4'!D20,0,1)</f>
        <v>0</v>
      </c>
    </row>
    <row r="135" spans="1:8">
      <c r="A135" s="107" t="s">
        <v>15</v>
      </c>
      <c r="B135" s="36">
        <v>4</v>
      </c>
      <c r="C135" s="36">
        <v>86</v>
      </c>
      <c r="E135" s="36" t="s">
        <v>3363</v>
      </c>
      <c r="H135" s="36">
        <f>IF('Раздел 4'!H21&lt;='Раздел 4'!D21,0,1)</f>
        <v>0</v>
      </c>
    </row>
    <row r="136" spans="1:8">
      <c r="A136" s="107" t="s">
        <v>15</v>
      </c>
      <c r="B136" s="36">
        <v>4</v>
      </c>
      <c r="C136" s="36">
        <v>87</v>
      </c>
      <c r="E136" s="36" t="s">
        <v>3364</v>
      </c>
      <c r="H136" s="36">
        <f>IF('Раздел 4'!H22&lt;='Раздел 4'!D22,0,1)</f>
        <v>0</v>
      </c>
    </row>
    <row r="137" spans="1:8">
      <c r="A137" s="107" t="s">
        <v>15</v>
      </c>
      <c r="B137" s="36">
        <v>4</v>
      </c>
      <c r="C137" s="36">
        <v>88</v>
      </c>
      <c r="E137" s="36" t="s">
        <v>3365</v>
      </c>
      <c r="H137" s="36">
        <f>IF('Раздел 4'!H23&lt;='Раздел 4'!D23,0,1)</f>
        <v>0</v>
      </c>
    </row>
    <row r="138" spans="1:8">
      <c r="A138" s="107" t="s">
        <v>15</v>
      </c>
      <c r="B138" s="36">
        <v>4</v>
      </c>
      <c r="C138" s="36">
        <v>89</v>
      </c>
      <c r="E138" s="36" t="s">
        <v>3366</v>
      </c>
      <c r="H138" s="36">
        <f>IF('Раздел 4'!H24&lt;='Раздел 4'!D24,0,1)</f>
        <v>0</v>
      </c>
    </row>
    <row r="139" spans="1:8">
      <c r="A139" s="107" t="s">
        <v>15</v>
      </c>
      <c r="B139" s="36">
        <v>4</v>
      </c>
      <c r="C139" s="36">
        <v>90</v>
      </c>
      <c r="E139" s="36" t="s">
        <v>3367</v>
      </c>
      <c r="H139" s="36">
        <f>IF('Раздел 4'!H25&lt;='Раздел 4'!D25,0,1)</f>
        <v>0</v>
      </c>
    </row>
    <row r="140" spans="1:8">
      <c r="A140" s="107" t="s">
        <v>15</v>
      </c>
      <c r="B140" s="36">
        <v>4</v>
      </c>
      <c r="C140" s="36">
        <v>91</v>
      </c>
      <c r="E140" s="36" t="s">
        <v>3368</v>
      </c>
      <c r="H140" s="36">
        <f>IF('Раздел 4'!H26&lt;='Раздел 4'!D26,0,1)</f>
        <v>0</v>
      </c>
    </row>
    <row r="141" spans="1:8">
      <c r="A141" s="107" t="s">
        <v>15</v>
      </c>
      <c r="B141" s="36">
        <v>4</v>
      </c>
      <c r="C141" s="36">
        <v>92</v>
      </c>
      <c r="E141" s="36" t="s">
        <v>3369</v>
      </c>
      <c r="H141" s="36">
        <f>IF('Раздел 4'!H27&lt;='Раздел 4'!D27,0,1)</f>
        <v>0</v>
      </c>
    </row>
    <row r="142" spans="1:8">
      <c r="A142" s="107" t="s">
        <v>15</v>
      </c>
      <c r="B142" s="36">
        <v>4</v>
      </c>
      <c r="C142" s="36">
        <v>93</v>
      </c>
      <c r="E142" s="36" t="s">
        <v>3370</v>
      </c>
      <c r="H142" s="36">
        <f>IF('Раздел 4'!I5&lt;='Раздел 4'!D5,0,1)</f>
        <v>0</v>
      </c>
    </row>
    <row r="143" spans="1:8">
      <c r="A143" s="107" t="s">
        <v>15</v>
      </c>
      <c r="B143" s="36">
        <v>4</v>
      </c>
      <c r="C143" s="36">
        <v>94</v>
      </c>
      <c r="E143" s="36" t="s">
        <v>3371</v>
      </c>
      <c r="H143" s="36">
        <f>IF('Раздел 4'!I6&lt;='Раздел 4'!D6,0,1)</f>
        <v>0</v>
      </c>
    </row>
    <row r="144" spans="1:8">
      <c r="A144" s="107" t="s">
        <v>15</v>
      </c>
      <c r="B144" s="36">
        <v>4</v>
      </c>
      <c r="C144" s="36">
        <v>95</v>
      </c>
      <c r="E144" s="36" t="s">
        <v>3372</v>
      </c>
      <c r="H144" s="36">
        <f>IF('Раздел 4'!I7&lt;='Раздел 4'!D7,0,1)</f>
        <v>0</v>
      </c>
    </row>
    <row r="145" spans="1:8">
      <c r="A145" s="107" t="s">
        <v>15</v>
      </c>
      <c r="B145" s="36">
        <v>4</v>
      </c>
      <c r="C145" s="36">
        <v>96</v>
      </c>
      <c r="E145" s="36" t="s">
        <v>3373</v>
      </c>
      <c r="H145" s="36">
        <f>IF('Раздел 4'!I8&lt;='Раздел 4'!D8,0,1)</f>
        <v>0</v>
      </c>
    </row>
    <row r="146" spans="1:8">
      <c r="A146" s="107" t="s">
        <v>15</v>
      </c>
      <c r="B146" s="36">
        <v>4</v>
      </c>
      <c r="C146" s="36">
        <v>97</v>
      </c>
      <c r="E146" s="36" t="s">
        <v>3374</v>
      </c>
      <c r="H146" s="36">
        <f>IF('Раздел 4'!I9&lt;='Раздел 4'!D9,0,1)</f>
        <v>0</v>
      </c>
    </row>
    <row r="147" spans="1:8">
      <c r="A147" s="107" t="s">
        <v>15</v>
      </c>
      <c r="B147" s="36">
        <v>4</v>
      </c>
      <c r="C147" s="36">
        <v>98</v>
      </c>
      <c r="E147" s="36" t="s">
        <v>3375</v>
      </c>
      <c r="H147" s="36">
        <f>IF('Раздел 4'!I10&lt;='Раздел 4'!D10,0,1)</f>
        <v>0</v>
      </c>
    </row>
    <row r="148" spans="1:8">
      <c r="A148" s="107" t="s">
        <v>15</v>
      </c>
      <c r="B148" s="36">
        <v>4</v>
      </c>
      <c r="C148" s="36">
        <v>99</v>
      </c>
      <c r="E148" s="36" t="s">
        <v>3376</v>
      </c>
      <c r="H148" s="36">
        <f>IF('Раздел 4'!I11&lt;='Раздел 4'!D11,0,1)</f>
        <v>0</v>
      </c>
    </row>
    <row r="149" spans="1:8">
      <c r="A149" s="107" t="s">
        <v>15</v>
      </c>
      <c r="B149" s="36">
        <v>4</v>
      </c>
      <c r="C149" s="36">
        <v>100</v>
      </c>
      <c r="E149" s="36" t="s">
        <v>3377</v>
      </c>
      <c r="H149" s="36">
        <f>IF('Раздел 4'!I12&lt;='Раздел 4'!D12,0,1)</f>
        <v>0</v>
      </c>
    </row>
    <row r="150" spans="1:8">
      <c r="A150" s="107" t="s">
        <v>15</v>
      </c>
      <c r="B150" s="36">
        <v>4</v>
      </c>
      <c r="C150" s="36">
        <v>101</v>
      </c>
      <c r="E150" s="36" t="s">
        <v>3378</v>
      </c>
      <c r="H150" s="36">
        <f>IF('Раздел 4'!I13&lt;='Раздел 4'!D13,0,1)</f>
        <v>0</v>
      </c>
    </row>
    <row r="151" spans="1:8">
      <c r="A151" s="107" t="s">
        <v>15</v>
      </c>
      <c r="B151" s="36">
        <v>4</v>
      </c>
      <c r="C151" s="36">
        <v>102</v>
      </c>
      <c r="E151" s="36" t="s">
        <v>3379</v>
      </c>
      <c r="H151" s="36">
        <f>IF('Раздел 4'!I14&lt;='Раздел 4'!D14,0,1)</f>
        <v>0</v>
      </c>
    </row>
    <row r="152" spans="1:8">
      <c r="A152" s="107" t="s">
        <v>15</v>
      </c>
      <c r="B152" s="36">
        <v>4</v>
      </c>
      <c r="C152" s="36">
        <v>103</v>
      </c>
      <c r="E152" s="36" t="s">
        <v>3380</v>
      </c>
      <c r="H152" s="36">
        <f>IF('Раздел 4'!I15&lt;='Раздел 4'!D15,0,1)</f>
        <v>0</v>
      </c>
    </row>
    <row r="153" spans="1:8">
      <c r="A153" s="107" t="s">
        <v>15</v>
      </c>
      <c r="B153" s="36">
        <v>4</v>
      </c>
      <c r="C153" s="36">
        <v>104</v>
      </c>
      <c r="E153" s="36" t="s">
        <v>3381</v>
      </c>
      <c r="H153" s="36">
        <f>IF('Раздел 4'!I16&lt;='Раздел 4'!D16,0,1)</f>
        <v>0</v>
      </c>
    </row>
    <row r="154" spans="1:8">
      <c r="A154" s="107" t="s">
        <v>15</v>
      </c>
      <c r="B154" s="36">
        <v>4</v>
      </c>
      <c r="C154" s="36">
        <v>105</v>
      </c>
      <c r="E154" s="36" t="s">
        <v>3382</v>
      </c>
      <c r="H154" s="36">
        <f>IF('Раздел 4'!I17&lt;='Раздел 4'!D17,0,1)</f>
        <v>0</v>
      </c>
    </row>
    <row r="155" spans="1:8">
      <c r="A155" s="107" t="s">
        <v>15</v>
      </c>
      <c r="B155" s="36">
        <v>4</v>
      </c>
      <c r="C155" s="36">
        <v>106</v>
      </c>
      <c r="E155" s="36" t="s">
        <v>3383</v>
      </c>
      <c r="H155" s="36">
        <f>IF('Раздел 4'!I18&lt;='Раздел 4'!D18,0,1)</f>
        <v>0</v>
      </c>
    </row>
    <row r="156" spans="1:8">
      <c r="A156" s="107" t="s">
        <v>15</v>
      </c>
      <c r="B156" s="36">
        <v>4</v>
      </c>
      <c r="C156" s="36">
        <v>107</v>
      </c>
      <c r="E156" s="36" t="s">
        <v>3384</v>
      </c>
      <c r="H156" s="36">
        <f>IF('Раздел 4'!I19&lt;='Раздел 4'!D19,0,1)</f>
        <v>0</v>
      </c>
    </row>
    <row r="157" spans="1:8">
      <c r="A157" s="107" t="s">
        <v>15</v>
      </c>
      <c r="B157" s="36">
        <v>4</v>
      </c>
      <c r="C157" s="36">
        <v>108</v>
      </c>
      <c r="E157" s="36" t="s">
        <v>3385</v>
      </c>
      <c r="H157" s="36">
        <f>IF('Раздел 4'!I20&lt;='Раздел 4'!D20,0,1)</f>
        <v>0</v>
      </c>
    </row>
    <row r="158" spans="1:8">
      <c r="A158" s="107" t="s">
        <v>15</v>
      </c>
      <c r="B158" s="36">
        <v>4</v>
      </c>
      <c r="C158" s="36">
        <v>109</v>
      </c>
      <c r="E158" s="36" t="s">
        <v>3386</v>
      </c>
      <c r="H158" s="36">
        <f>IF('Раздел 4'!I21&lt;='Раздел 4'!D21,0,1)</f>
        <v>0</v>
      </c>
    </row>
    <row r="159" spans="1:8">
      <c r="A159" s="107" t="s">
        <v>15</v>
      </c>
      <c r="B159" s="36">
        <v>4</v>
      </c>
      <c r="C159" s="36">
        <v>110</v>
      </c>
      <c r="E159" s="36" t="s">
        <v>3387</v>
      </c>
      <c r="H159" s="36">
        <f>IF('Раздел 4'!I22&lt;='Раздел 4'!D22,0,1)</f>
        <v>0</v>
      </c>
    </row>
    <row r="160" spans="1:8">
      <c r="A160" s="107" t="s">
        <v>15</v>
      </c>
      <c r="B160" s="36">
        <v>4</v>
      </c>
      <c r="C160" s="36">
        <v>111</v>
      </c>
      <c r="E160" s="36" t="s">
        <v>3388</v>
      </c>
      <c r="H160" s="36">
        <f>IF('Раздел 4'!I23&lt;='Раздел 4'!D23,0,1)</f>
        <v>0</v>
      </c>
    </row>
    <row r="161" spans="1:8">
      <c r="A161" s="107" t="s">
        <v>15</v>
      </c>
      <c r="B161" s="36">
        <v>4</v>
      </c>
      <c r="C161" s="36">
        <v>112</v>
      </c>
      <c r="E161" s="36" t="s">
        <v>3389</v>
      </c>
      <c r="H161" s="36">
        <f>IF('Раздел 4'!I24&lt;='Раздел 4'!D24,0,1)</f>
        <v>0</v>
      </c>
    </row>
    <row r="162" spans="1:8">
      <c r="A162" s="107" t="s">
        <v>15</v>
      </c>
      <c r="B162" s="36">
        <v>4</v>
      </c>
      <c r="C162" s="36">
        <v>113</v>
      </c>
      <c r="E162" s="36" t="s">
        <v>3390</v>
      </c>
      <c r="H162" s="36">
        <f>IF('Раздел 4'!I25&lt;='Раздел 4'!D25,0,1)</f>
        <v>0</v>
      </c>
    </row>
    <row r="163" spans="1:8">
      <c r="A163" s="107" t="s">
        <v>15</v>
      </c>
      <c r="B163" s="36">
        <v>4</v>
      </c>
      <c r="C163" s="36">
        <v>114</v>
      </c>
      <c r="E163" s="36" t="s">
        <v>3391</v>
      </c>
      <c r="H163" s="36">
        <f>IF('Раздел 4'!I26&lt;='Раздел 4'!D26,0,1)</f>
        <v>0</v>
      </c>
    </row>
    <row r="164" spans="1:8">
      <c r="A164" s="107" t="s">
        <v>15</v>
      </c>
      <c r="B164" s="36">
        <v>4</v>
      </c>
      <c r="C164" s="36">
        <v>115</v>
      </c>
      <c r="E164" s="36" t="s">
        <v>3392</v>
      </c>
      <c r="H164" s="36">
        <f>IF('Раздел 4'!I27&lt;='Раздел 4'!D27,0,1)</f>
        <v>0</v>
      </c>
    </row>
    <row r="165" spans="1:8">
      <c r="A165" s="107" t="s">
        <v>15</v>
      </c>
      <c r="B165" s="36">
        <v>4</v>
      </c>
      <c r="C165" s="36">
        <v>255</v>
      </c>
      <c r="E165" s="36" t="s">
        <v>3393</v>
      </c>
      <c r="H165" s="107">
        <f>IF('Раздел 4'!D9&lt;='Раздел 4'!D8,0,1)</f>
        <v>0</v>
      </c>
    </row>
    <row r="166" spans="1:8">
      <c r="A166" s="107" t="s">
        <v>15</v>
      </c>
      <c r="B166" s="36">
        <v>4</v>
      </c>
      <c r="C166" s="36">
        <v>256</v>
      </c>
      <c r="E166" s="36" t="s">
        <v>3394</v>
      </c>
      <c r="H166" s="107">
        <f>IF('Раздел 4'!E9&lt;='Раздел 4'!E8,0,1)</f>
        <v>0</v>
      </c>
    </row>
    <row r="167" spans="1:8">
      <c r="A167" s="107" t="s">
        <v>15</v>
      </c>
      <c r="B167" s="36">
        <v>4</v>
      </c>
      <c r="C167" s="36">
        <v>257</v>
      </c>
      <c r="E167" s="36" t="s">
        <v>3395</v>
      </c>
      <c r="H167" s="107">
        <f>IF('Раздел 4'!F9&lt;='Раздел 4'!F8,0,1)</f>
        <v>0</v>
      </c>
    </row>
    <row r="168" spans="1:8">
      <c r="A168" s="107" t="s">
        <v>15</v>
      </c>
      <c r="B168" s="36">
        <v>4</v>
      </c>
      <c r="C168" s="36">
        <v>258</v>
      </c>
      <c r="E168" s="36" t="s">
        <v>3396</v>
      </c>
      <c r="H168" s="107">
        <f>IF('Раздел 4'!G9&lt;='Раздел 4'!G8,0,1)</f>
        <v>0</v>
      </c>
    </row>
    <row r="169" spans="1:8">
      <c r="A169" s="107" t="s">
        <v>15</v>
      </c>
      <c r="B169" s="36">
        <v>4</v>
      </c>
      <c r="C169" s="36">
        <v>259</v>
      </c>
      <c r="E169" s="36" t="s">
        <v>3397</v>
      </c>
      <c r="H169" s="107">
        <f>IF('Раздел 4'!H9&lt;='Раздел 4'!H8,0,1)</f>
        <v>0</v>
      </c>
    </row>
    <row r="170" spans="1:8">
      <c r="A170" s="107" t="s">
        <v>15</v>
      </c>
      <c r="B170" s="36">
        <v>4</v>
      </c>
      <c r="C170" s="36">
        <v>260</v>
      </c>
      <c r="E170" s="36" t="s">
        <v>3398</v>
      </c>
      <c r="H170" s="107">
        <f>IF('Раздел 4'!I9&lt;='Раздел 4'!I8,0,1)</f>
        <v>0</v>
      </c>
    </row>
    <row r="171" spans="1:8">
      <c r="A171" s="107" t="s">
        <v>15</v>
      </c>
      <c r="B171" s="36">
        <v>4</v>
      </c>
      <c r="C171" s="36">
        <v>261</v>
      </c>
      <c r="E171" s="36" t="s">
        <v>3399</v>
      </c>
      <c r="H171" s="107">
        <f>IF('Раздел 4'!J9&lt;='Раздел 4'!J8,0,1)</f>
        <v>0</v>
      </c>
    </row>
    <row r="172" spans="1:8">
      <c r="A172" s="107" t="s">
        <v>15</v>
      </c>
      <c r="B172" s="36">
        <v>4</v>
      </c>
      <c r="C172" s="36">
        <v>262</v>
      </c>
      <c r="E172" s="36" t="s">
        <v>3400</v>
      </c>
      <c r="H172" s="107">
        <f>IF('Раздел 4'!K9&lt;='Раздел 4'!K8,0,1)</f>
        <v>0</v>
      </c>
    </row>
    <row r="173" spans="1:8">
      <c r="A173" s="107" t="s">
        <v>15</v>
      </c>
      <c r="B173" s="36">
        <v>4</v>
      </c>
      <c r="C173" s="36">
        <v>263</v>
      </c>
      <c r="E173" s="36" t="s">
        <v>3401</v>
      </c>
      <c r="H173" s="107">
        <f>IF('Раздел 4'!L9&lt;='Раздел 4'!L8,0,1)</f>
        <v>0</v>
      </c>
    </row>
    <row r="174" spans="1:8">
      <c r="A174" s="107" t="s">
        <v>15</v>
      </c>
      <c r="B174" s="36">
        <v>4</v>
      </c>
      <c r="C174" s="36">
        <v>264</v>
      </c>
      <c r="E174" s="36" t="s">
        <v>3402</v>
      </c>
      <c r="H174" s="107">
        <f>IF('Раздел 4'!M9&lt;='Раздел 4'!M8,0,1)</f>
        <v>0</v>
      </c>
    </row>
    <row r="175" spans="1:8">
      <c r="A175" s="107" t="s">
        <v>15</v>
      </c>
      <c r="B175" s="36">
        <v>4</v>
      </c>
      <c r="C175" s="36">
        <v>265</v>
      </c>
      <c r="E175" s="36" t="s">
        <v>3403</v>
      </c>
      <c r="H175" s="107">
        <f>IF('Раздел 4'!N9&lt;='Раздел 4'!N8,0,1)</f>
        <v>0</v>
      </c>
    </row>
    <row r="176" spans="1:8">
      <c r="A176" s="107" t="s">
        <v>15</v>
      </c>
      <c r="B176" s="36">
        <v>4</v>
      </c>
      <c r="C176" s="36">
        <v>266</v>
      </c>
      <c r="E176" s="36" t="s">
        <v>3404</v>
      </c>
      <c r="H176" s="107">
        <f>IF('Раздел 4'!D13&lt;='Раздел 4'!D12,0,1)</f>
        <v>0</v>
      </c>
    </row>
    <row r="177" spans="1:8">
      <c r="A177" s="107" t="s">
        <v>15</v>
      </c>
      <c r="B177" s="36">
        <v>4</v>
      </c>
      <c r="C177" s="36">
        <v>267</v>
      </c>
      <c r="E177" s="36" t="s">
        <v>3405</v>
      </c>
      <c r="H177" s="107">
        <f>IF('Раздел 4'!E13&lt;='Раздел 4'!E12,0,1)</f>
        <v>0</v>
      </c>
    </row>
    <row r="178" spans="1:8">
      <c r="A178" s="107" t="s">
        <v>15</v>
      </c>
      <c r="B178" s="36">
        <v>4</v>
      </c>
      <c r="C178" s="36">
        <v>268</v>
      </c>
      <c r="E178" s="36" t="s">
        <v>3406</v>
      </c>
      <c r="H178" s="107">
        <f>IF('Раздел 4'!F13&lt;='Раздел 4'!F12,0,1)</f>
        <v>0</v>
      </c>
    </row>
    <row r="179" spans="1:8">
      <c r="A179" s="107" t="s">
        <v>15</v>
      </c>
      <c r="B179" s="36">
        <v>4</v>
      </c>
      <c r="C179" s="36">
        <v>269</v>
      </c>
      <c r="E179" s="36" t="s">
        <v>3407</v>
      </c>
      <c r="H179" s="107">
        <f>IF('Раздел 4'!G13&lt;='Раздел 4'!G12,0,1)</f>
        <v>0</v>
      </c>
    </row>
    <row r="180" spans="1:8">
      <c r="A180" s="107" t="s">
        <v>15</v>
      </c>
      <c r="B180" s="36">
        <v>4</v>
      </c>
      <c r="C180" s="36">
        <v>270</v>
      </c>
      <c r="E180" s="36" t="s">
        <v>3408</v>
      </c>
      <c r="H180" s="107">
        <f>IF('Раздел 4'!H13&lt;='Раздел 4'!H12,0,1)</f>
        <v>0</v>
      </c>
    </row>
    <row r="181" spans="1:8">
      <c r="A181" s="107" t="s">
        <v>15</v>
      </c>
      <c r="B181" s="36">
        <v>4</v>
      </c>
      <c r="C181" s="36">
        <v>271</v>
      </c>
      <c r="E181" s="36" t="s">
        <v>3409</v>
      </c>
      <c r="H181" s="107">
        <f>IF('Раздел 4'!I13&lt;='Раздел 4'!I12,0,1)</f>
        <v>0</v>
      </c>
    </row>
    <row r="182" spans="1:8">
      <c r="A182" s="107" t="s">
        <v>15</v>
      </c>
      <c r="B182" s="36">
        <v>4</v>
      </c>
      <c r="C182" s="36">
        <v>272</v>
      </c>
      <c r="E182" s="36" t="s">
        <v>3410</v>
      </c>
      <c r="H182" s="107">
        <f>IF('Раздел 4'!J13&lt;='Раздел 4'!J12,0,1)</f>
        <v>0</v>
      </c>
    </row>
    <row r="183" spans="1:8">
      <c r="A183" s="107" t="s">
        <v>15</v>
      </c>
      <c r="B183" s="36">
        <v>4</v>
      </c>
      <c r="C183" s="36">
        <v>273</v>
      </c>
      <c r="E183" s="36" t="s">
        <v>3411</v>
      </c>
      <c r="H183" s="107">
        <f>IF('Раздел 4'!K13&lt;='Раздел 4'!K12,0,1)</f>
        <v>0</v>
      </c>
    </row>
    <row r="184" spans="1:8">
      <c r="A184" s="107" t="s">
        <v>15</v>
      </c>
      <c r="B184" s="36">
        <v>4</v>
      </c>
      <c r="C184" s="36">
        <v>274</v>
      </c>
      <c r="E184" s="36" t="s">
        <v>3412</v>
      </c>
      <c r="H184" s="107">
        <f>IF('Раздел 4'!L13&lt;='Раздел 4'!L12,0,1)</f>
        <v>0</v>
      </c>
    </row>
    <row r="185" spans="1:8">
      <c r="A185" s="107" t="s">
        <v>15</v>
      </c>
      <c r="B185" s="36">
        <v>4</v>
      </c>
      <c r="C185" s="36">
        <v>275</v>
      </c>
      <c r="E185" s="36" t="s">
        <v>3413</v>
      </c>
      <c r="H185" s="107">
        <f>IF('Раздел 4'!M13&lt;='Раздел 4'!M12,0,1)</f>
        <v>0</v>
      </c>
    </row>
    <row r="186" spans="1:8">
      <c r="A186" s="107" t="s">
        <v>15</v>
      </c>
      <c r="B186" s="36">
        <v>4</v>
      </c>
      <c r="C186" s="36">
        <v>276</v>
      </c>
      <c r="E186" s="36" t="s">
        <v>3414</v>
      </c>
      <c r="H186" s="107">
        <f>IF('Раздел 4'!N13&lt;='Раздел 4'!N12,0,1)</f>
        <v>0</v>
      </c>
    </row>
    <row r="187" spans="1:8">
      <c r="A187" s="107" t="s">
        <v>15</v>
      </c>
      <c r="B187" s="36">
        <v>4</v>
      </c>
      <c r="C187" s="36">
        <v>277</v>
      </c>
      <c r="E187" s="36" t="s">
        <v>3415</v>
      </c>
      <c r="H187" s="107">
        <f>IF('Раздел 4'!D19&lt;='Раздел 4'!D18,0,1)</f>
        <v>0</v>
      </c>
    </row>
    <row r="188" spans="1:8">
      <c r="A188" s="107" t="s">
        <v>15</v>
      </c>
      <c r="B188" s="36">
        <v>4</v>
      </c>
      <c r="C188" s="36">
        <v>278</v>
      </c>
      <c r="E188" s="36" t="s">
        <v>3416</v>
      </c>
      <c r="H188" s="107">
        <f>IF('Раздел 4'!E19&lt;='Раздел 4'!E18,0,1)</f>
        <v>0</v>
      </c>
    </row>
    <row r="189" spans="1:8">
      <c r="A189" s="107" t="s">
        <v>15</v>
      </c>
      <c r="B189" s="36">
        <v>4</v>
      </c>
      <c r="C189" s="36">
        <v>279</v>
      </c>
      <c r="E189" s="36" t="s">
        <v>3417</v>
      </c>
      <c r="H189" s="107">
        <f>IF('Раздел 4'!F19&lt;='Раздел 4'!F18,0,1)</f>
        <v>0</v>
      </c>
    </row>
    <row r="190" spans="1:8">
      <c r="A190" s="107" t="s">
        <v>15</v>
      </c>
      <c r="B190" s="36">
        <v>4</v>
      </c>
      <c r="C190" s="36">
        <v>280</v>
      </c>
      <c r="E190" s="36" t="s">
        <v>3418</v>
      </c>
      <c r="H190" s="107">
        <f>IF('Раздел 4'!G19&lt;='Раздел 4'!G18,0,1)</f>
        <v>0</v>
      </c>
    </row>
    <row r="191" spans="1:8">
      <c r="A191" s="107" t="s">
        <v>15</v>
      </c>
      <c r="B191" s="36">
        <v>4</v>
      </c>
      <c r="C191" s="36">
        <v>281</v>
      </c>
      <c r="E191" s="36" t="s">
        <v>3419</v>
      </c>
      <c r="H191" s="107">
        <f>IF('Раздел 4'!H19&lt;='Раздел 4'!H18,0,1)</f>
        <v>0</v>
      </c>
    </row>
    <row r="192" spans="1:8">
      <c r="A192" s="107" t="s">
        <v>15</v>
      </c>
      <c r="B192" s="36">
        <v>4</v>
      </c>
      <c r="C192" s="36">
        <v>282</v>
      </c>
      <c r="E192" s="36" t="s">
        <v>3420</v>
      </c>
      <c r="H192" s="107">
        <f>IF('Раздел 4'!I19&lt;='Раздел 4'!I18,0,1)</f>
        <v>0</v>
      </c>
    </row>
    <row r="193" spans="1:8">
      <c r="A193" s="107" t="s">
        <v>15</v>
      </c>
      <c r="B193" s="36">
        <v>4</v>
      </c>
      <c r="C193" s="36">
        <v>283</v>
      </c>
      <c r="E193" s="36" t="s">
        <v>3421</v>
      </c>
      <c r="H193" s="107">
        <f>IF('Раздел 4'!J19&lt;='Раздел 4'!J18,0,1)</f>
        <v>0</v>
      </c>
    </row>
    <row r="194" spans="1:8">
      <c r="A194" s="107" t="s">
        <v>15</v>
      </c>
      <c r="B194" s="36">
        <v>4</v>
      </c>
      <c r="C194" s="36">
        <v>284</v>
      </c>
      <c r="E194" s="36" t="s">
        <v>3422</v>
      </c>
      <c r="H194" s="107">
        <f>IF('Раздел 4'!K19&lt;='Раздел 4'!K18,0,1)</f>
        <v>0</v>
      </c>
    </row>
    <row r="195" spans="1:8">
      <c r="A195" s="107" t="s">
        <v>15</v>
      </c>
      <c r="B195" s="36">
        <v>4</v>
      </c>
      <c r="C195" s="36">
        <v>285</v>
      </c>
      <c r="E195" s="36" t="s">
        <v>3423</v>
      </c>
      <c r="H195" s="107">
        <f>IF('Раздел 4'!L19&lt;='Раздел 4'!L18,0,1)</f>
        <v>0</v>
      </c>
    </row>
    <row r="196" spans="1:8">
      <c r="A196" s="107" t="s">
        <v>15</v>
      </c>
      <c r="B196" s="36">
        <v>4</v>
      </c>
      <c r="C196" s="36">
        <v>286</v>
      </c>
      <c r="E196" s="36" t="s">
        <v>3424</v>
      </c>
      <c r="H196" s="107">
        <f>IF('Раздел 4'!M19&lt;='Раздел 4'!M18,0,1)</f>
        <v>0</v>
      </c>
    </row>
    <row r="197" spans="1:8">
      <c r="A197" s="107" t="s">
        <v>15</v>
      </c>
      <c r="B197" s="36">
        <v>4</v>
      </c>
      <c r="C197" s="36">
        <v>287</v>
      </c>
      <c r="E197" s="36" t="s">
        <v>3425</v>
      </c>
      <c r="H197" s="107">
        <f>IF('Раздел 4'!N19&lt;='Раздел 4'!N18,0,1)</f>
        <v>0</v>
      </c>
    </row>
    <row r="198" spans="1:8">
      <c r="A198" s="107" t="s">
        <v>15</v>
      </c>
      <c r="B198" s="36">
        <v>4</v>
      </c>
      <c r="C198" s="36">
        <v>288</v>
      </c>
      <c r="E198" s="36" t="s">
        <v>3426</v>
      </c>
      <c r="H198" s="107">
        <f>IF('Раздел 4'!D20&lt;='Раздел 4'!D18,0,1)</f>
        <v>0</v>
      </c>
    </row>
    <row r="199" spans="1:8">
      <c r="A199" s="107" t="s">
        <v>15</v>
      </c>
      <c r="B199" s="36">
        <v>4</v>
      </c>
      <c r="C199" s="36">
        <v>289</v>
      </c>
      <c r="E199" s="36" t="s">
        <v>3427</v>
      </c>
      <c r="H199" s="107">
        <f>IF('Раздел 4'!E20&lt;='Раздел 4'!E18,0,1)</f>
        <v>0</v>
      </c>
    </row>
    <row r="200" spans="1:8">
      <c r="A200" s="107" t="s">
        <v>15</v>
      </c>
      <c r="B200" s="36">
        <v>4</v>
      </c>
      <c r="C200" s="36">
        <v>290</v>
      </c>
      <c r="E200" s="36" t="s">
        <v>3428</v>
      </c>
      <c r="H200" s="107">
        <f>IF('Раздел 4'!F20&lt;='Раздел 4'!F18,0,1)</f>
        <v>0</v>
      </c>
    </row>
    <row r="201" spans="1:8">
      <c r="A201" s="107" t="s">
        <v>15</v>
      </c>
      <c r="B201" s="36">
        <v>4</v>
      </c>
      <c r="C201" s="36">
        <v>291</v>
      </c>
      <c r="E201" s="36" t="s">
        <v>3429</v>
      </c>
      <c r="H201" s="107">
        <f>IF('Раздел 4'!G20&lt;='Раздел 4'!G18,0,1)</f>
        <v>0</v>
      </c>
    </row>
    <row r="202" spans="1:8">
      <c r="A202" s="107" t="s">
        <v>15</v>
      </c>
      <c r="B202" s="36">
        <v>4</v>
      </c>
      <c r="C202" s="36">
        <v>292</v>
      </c>
      <c r="E202" s="36" t="s">
        <v>3430</v>
      </c>
      <c r="H202" s="107">
        <f>IF('Раздел 4'!H20&lt;='Раздел 4'!H18,0,1)</f>
        <v>0</v>
      </c>
    </row>
    <row r="203" spans="1:8">
      <c r="A203" s="107" t="s">
        <v>15</v>
      </c>
      <c r="B203" s="36">
        <v>4</v>
      </c>
      <c r="C203" s="36">
        <v>293</v>
      </c>
      <c r="E203" s="36" t="s">
        <v>3431</v>
      </c>
      <c r="H203" s="107">
        <f>IF('Раздел 4'!I20&lt;='Раздел 4'!I18,0,1)</f>
        <v>0</v>
      </c>
    </row>
    <row r="204" spans="1:8">
      <c r="A204" s="107" t="s">
        <v>15</v>
      </c>
      <c r="B204" s="36">
        <v>4</v>
      </c>
      <c r="C204" s="36">
        <v>294</v>
      </c>
      <c r="E204" s="36" t="s">
        <v>3432</v>
      </c>
      <c r="H204" s="107">
        <f>IF('Раздел 4'!J20&lt;='Раздел 4'!J18,0,1)</f>
        <v>0</v>
      </c>
    </row>
    <row r="205" spans="1:8">
      <c r="A205" s="107" t="s">
        <v>15</v>
      </c>
      <c r="B205" s="36">
        <v>4</v>
      </c>
      <c r="C205" s="36">
        <v>295</v>
      </c>
      <c r="E205" s="36" t="s">
        <v>3433</v>
      </c>
      <c r="H205" s="107">
        <f>IF('Раздел 4'!K20&lt;='Раздел 4'!K18,0,1)</f>
        <v>0</v>
      </c>
    </row>
    <row r="206" spans="1:8">
      <c r="A206" s="107" t="s">
        <v>15</v>
      </c>
      <c r="B206" s="36">
        <v>4</v>
      </c>
      <c r="C206" s="36">
        <v>296</v>
      </c>
      <c r="E206" s="36" t="s">
        <v>3434</v>
      </c>
      <c r="H206" s="107">
        <f>IF('Раздел 4'!L20&lt;='Раздел 4'!L18,0,1)</f>
        <v>0</v>
      </c>
    </row>
    <row r="207" spans="1:8">
      <c r="A207" s="107" t="s">
        <v>15</v>
      </c>
      <c r="B207" s="36">
        <v>4</v>
      </c>
      <c r="C207" s="36">
        <v>297</v>
      </c>
      <c r="E207" s="36" t="s">
        <v>3435</v>
      </c>
      <c r="H207" s="107">
        <f>IF('Раздел 4'!M20&lt;='Раздел 4'!M18,0,1)</f>
        <v>0</v>
      </c>
    </row>
    <row r="208" spans="1:8">
      <c r="A208" s="107" t="s">
        <v>15</v>
      </c>
      <c r="B208" s="36">
        <v>4</v>
      </c>
      <c r="C208" s="36">
        <v>298</v>
      </c>
      <c r="E208" s="36" t="s">
        <v>3436</v>
      </c>
      <c r="H208" s="107">
        <f>IF('Раздел 4'!N20&lt;='Раздел 4'!N18,0,1)</f>
        <v>0</v>
      </c>
    </row>
    <row r="209" spans="1:8">
      <c r="A209" s="107" t="s">
        <v>15</v>
      </c>
      <c r="B209" s="36">
        <v>4</v>
      </c>
      <c r="C209" s="36">
        <v>299</v>
      </c>
      <c r="E209" s="36" t="s">
        <v>3437</v>
      </c>
      <c r="H209" s="107">
        <f>IF('Раздел 4'!D21&lt;='Раздел 4'!D18,0,1)</f>
        <v>0</v>
      </c>
    </row>
    <row r="210" spans="1:8">
      <c r="A210" s="107" t="s">
        <v>15</v>
      </c>
      <c r="B210" s="36">
        <v>4</v>
      </c>
      <c r="C210" s="36">
        <v>300</v>
      </c>
      <c r="E210" s="36" t="s">
        <v>3438</v>
      </c>
      <c r="H210" s="107">
        <f>IF('Раздел 4'!E21&lt;='Раздел 4'!E18,0,1)</f>
        <v>0</v>
      </c>
    </row>
    <row r="211" spans="1:8">
      <c r="A211" s="107" t="s">
        <v>15</v>
      </c>
      <c r="B211" s="36">
        <v>4</v>
      </c>
      <c r="C211" s="36">
        <v>301</v>
      </c>
      <c r="E211" s="36" t="s">
        <v>3439</v>
      </c>
      <c r="H211" s="107">
        <f>IF('Раздел 4'!F21&lt;='Раздел 4'!F18,0,1)</f>
        <v>0</v>
      </c>
    </row>
    <row r="212" spans="1:8">
      <c r="A212" s="107" t="s">
        <v>15</v>
      </c>
      <c r="B212" s="36">
        <v>4</v>
      </c>
      <c r="C212" s="36">
        <v>302</v>
      </c>
      <c r="E212" s="36" t="s">
        <v>3440</v>
      </c>
      <c r="H212" s="107">
        <f>IF('Раздел 4'!G21&lt;='Раздел 4'!G18,0,1)</f>
        <v>0</v>
      </c>
    </row>
    <row r="213" spans="1:8">
      <c r="A213" s="107" t="s">
        <v>15</v>
      </c>
      <c r="B213" s="36">
        <v>4</v>
      </c>
      <c r="C213" s="36">
        <v>303</v>
      </c>
      <c r="E213" s="36" t="s">
        <v>3441</v>
      </c>
      <c r="H213" s="107">
        <f>IF('Раздел 4'!H21&lt;='Раздел 4'!H18,0,1)</f>
        <v>0</v>
      </c>
    </row>
    <row r="214" spans="1:8">
      <c r="A214" s="107" t="s">
        <v>15</v>
      </c>
      <c r="B214" s="36">
        <v>4</v>
      </c>
      <c r="C214" s="36">
        <v>304</v>
      </c>
      <c r="E214" s="36" t="s">
        <v>3442</v>
      </c>
      <c r="H214" s="107">
        <f>IF('Раздел 4'!I21&lt;='Раздел 4'!I18,0,1)</f>
        <v>0</v>
      </c>
    </row>
    <row r="215" spans="1:8">
      <c r="A215" s="107" t="s">
        <v>15</v>
      </c>
      <c r="B215" s="36">
        <v>4</v>
      </c>
      <c r="C215" s="36">
        <v>305</v>
      </c>
      <c r="E215" s="36" t="s">
        <v>3443</v>
      </c>
      <c r="H215" s="107">
        <f>IF('Раздел 4'!J21&lt;='Раздел 4'!J18,0,1)</f>
        <v>0</v>
      </c>
    </row>
    <row r="216" spans="1:8">
      <c r="A216" s="107" t="s">
        <v>15</v>
      </c>
      <c r="B216" s="36">
        <v>4</v>
      </c>
      <c r="C216" s="36">
        <v>306</v>
      </c>
      <c r="E216" s="36" t="s">
        <v>3444</v>
      </c>
      <c r="H216" s="107">
        <f>IF('Раздел 4'!K21&lt;='Раздел 4'!K18,0,1)</f>
        <v>0</v>
      </c>
    </row>
    <row r="217" spans="1:8">
      <c r="A217" s="107" t="s">
        <v>15</v>
      </c>
      <c r="B217" s="36">
        <v>4</v>
      </c>
      <c r="C217" s="36">
        <v>307</v>
      </c>
      <c r="E217" s="36" t="s">
        <v>3445</v>
      </c>
      <c r="H217" s="107">
        <f>IF('Раздел 4'!L21&lt;='Раздел 4'!L18,0,1)</f>
        <v>0</v>
      </c>
    </row>
    <row r="218" spans="1:8">
      <c r="A218" s="107" t="s">
        <v>15</v>
      </c>
      <c r="B218" s="36">
        <v>4</v>
      </c>
      <c r="C218" s="36">
        <v>308</v>
      </c>
      <c r="E218" s="36" t="s">
        <v>3446</v>
      </c>
      <c r="H218" s="107">
        <f>IF('Раздел 4'!M21&lt;='Раздел 4'!M18,0,1)</f>
        <v>0</v>
      </c>
    </row>
    <row r="219" spans="1:8">
      <c r="A219" s="107" t="s">
        <v>15</v>
      </c>
      <c r="B219" s="36">
        <v>4</v>
      </c>
      <c r="C219" s="36">
        <v>309</v>
      </c>
      <c r="E219" s="36" t="s">
        <v>3447</v>
      </c>
      <c r="H219" s="107">
        <f>IF('Раздел 4'!N21&lt;='Раздел 4'!N18,0,1)</f>
        <v>0</v>
      </c>
    </row>
    <row r="220" spans="1:8">
      <c r="A220" s="107" t="s">
        <v>15</v>
      </c>
      <c r="B220" s="36">
        <v>4</v>
      </c>
      <c r="C220" s="36">
        <v>310</v>
      </c>
      <c r="E220" s="36" t="s">
        <v>3492</v>
      </c>
      <c r="H220" s="107">
        <f>IF('Раздел 4'!D19+'Раздел 4'!D20+'Раздел 4'!D21&lt;='Раздел 4'!D18,0,1)</f>
        <v>0</v>
      </c>
    </row>
    <row r="221" spans="1:8">
      <c r="A221" s="107" t="s">
        <v>15</v>
      </c>
      <c r="B221" s="36">
        <v>4</v>
      </c>
      <c r="C221" s="36">
        <v>311</v>
      </c>
      <c r="E221" s="36" t="s">
        <v>3493</v>
      </c>
      <c r="H221" s="107">
        <f>IF('Раздел 4'!E19+'Раздел 4'!E20+'Раздел 4'!E21&lt;='Раздел 4'!E18,0,1)</f>
        <v>0</v>
      </c>
    </row>
    <row r="222" spans="1:8">
      <c r="A222" s="107" t="s">
        <v>15</v>
      </c>
      <c r="B222" s="36">
        <v>4</v>
      </c>
      <c r="C222" s="36">
        <v>312</v>
      </c>
      <c r="E222" s="36" t="s">
        <v>3494</v>
      </c>
      <c r="H222" s="107">
        <f>IF('Раздел 4'!F19+'Раздел 4'!F20+'Раздел 4'!F21&lt;='Раздел 4'!F18,0,1)</f>
        <v>0</v>
      </c>
    </row>
    <row r="223" spans="1:8">
      <c r="A223" s="107" t="s">
        <v>15</v>
      </c>
      <c r="B223" s="36">
        <v>4</v>
      </c>
      <c r="C223" s="36">
        <v>313</v>
      </c>
      <c r="E223" s="36" t="s">
        <v>3495</v>
      </c>
      <c r="H223" s="107">
        <f>IF('Раздел 4'!G19+'Раздел 4'!G20+'Раздел 4'!G21&lt;='Раздел 4'!G18,0,1)</f>
        <v>0</v>
      </c>
    </row>
    <row r="224" spans="1:8">
      <c r="A224" s="107" t="s">
        <v>15</v>
      </c>
      <c r="B224" s="36">
        <v>4</v>
      </c>
      <c r="C224" s="36">
        <v>314</v>
      </c>
      <c r="E224" s="36" t="s">
        <v>3496</v>
      </c>
      <c r="H224" s="107">
        <f>IF('Раздел 4'!H19+'Раздел 4'!H20+'Раздел 4'!H21&lt;='Раздел 4'!H18,0,1)</f>
        <v>0</v>
      </c>
    </row>
    <row r="225" spans="1:8">
      <c r="A225" s="107" t="s">
        <v>15</v>
      </c>
      <c r="B225" s="36">
        <v>4</v>
      </c>
      <c r="C225" s="36">
        <v>315</v>
      </c>
      <c r="E225" s="36" t="s">
        <v>3497</v>
      </c>
      <c r="H225" s="107">
        <f>IF('Раздел 4'!I19+'Раздел 4'!I20+'Раздел 4'!I21&lt;='Раздел 4'!I18,0,1)</f>
        <v>0</v>
      </c>
    </row>
    <row r="226" spans="1:8">
      <c r="A226" s="107" t="s">
        <v>15</v>
      </c>
      <c r="B226" s="36">
        <v>4</v>
      </c>
      <c r="C226" s="36">
        <v>316</v>
      </c>
      <c r="E226" s="36" t="s">
        <v>3498</v>
      </c>
      <c r="H226" s="107">
        <f>IF('Раздел 4'!J19+'Раздел 4'!J20+'Раздел 4'!J21&lt;='Раздел 4'!J18,0,1)</f>
        <v>0</v>
      </c>
    </row>
    <row r="227" spans="1:8">
      <c r="A227" s="107" t="s">
        <v>15</v>
      </c>
      <c r="B227" s="36">
        <v>4</v>
      </c>
      <c r="C227" s="36">
        <v>317</v>
      </c>
      <c r="E227" s="36" t="s">
        <v>3499</v>
      </c>
      <c r="H227" s="107">
        <f>IF('Раздел 4'!K19+'Раздел 4'!K20+'Раздел 4'!K21&lt;='Раздел 4'!K18,0,1)</f>
        <v>0</v>
      </c>
    </row>
    <row r="228" spans="1:8">
      <c r="A228" s="107" t="s">
        <v>15</v>
      </c>
      <c r="B228" s="36">
        <v>4</v>
      </c>
      <c r="C228" s="36">
        <v>318</v>
      </c>
      <c r="E228" s="36" t="s">
        <v>3500</v>
      </c>
      <c r="H228" s="107">
        <f>IF('Раздел 4'!L19+'Раздел 4'!L20+'Раздел 4'!L21&lt;='Раздел 4'!L18,0,1)</f>
        <v>0</v>
      </c>
    </row>
    <row r="229" spans="1:8">
      <c r="A229" s="107" t="s">
        <v>15</v>
      </c>
      <c r="B229" s="36">
        <v>4</v>
      </c>
      <c r="C229" s="36">
        <v>319</v>
      </c>
      <c r="E229" s="36" t="s">
        <v>3501</v>
      </c>
      <c r="H229" s="107">
        <f>IF('Раздел 4'!M19+'Раздел 4'!M20+'Раздел 4'!M21&lt;='Раздел 4'!M18,0,1)</f>
        <v>0</v>
      </c>
    </row>
    <row r="230" spans="1:8">
      <c r="A230" s="107" t="s">
        <v>15</v>
      </c>
      <c r="B230" s="36">
        <v>4</v>
      </c>
      <c r="C230" s="36">
        <v>320</v>
      </c>
      <c r="E230" s="36" t="s">
        <v>3502</v>
      </c>
      <c r="H230" s="107">
        <f>IF('Раздел 4'!N19+'Раздел 4'!N20+'Раздел 4'!N21&lt;='Раздел 4'!N18,0,1)</f>
        <v>0</v>
      </c>
    </row>
    <row r="231" spans="1:8">
      <c r="A231" s="107" t="s">
        <v>15</v>
      </c>
      <c r="B231" s="36">
        <v>4</v>
      </c>
      <c r="C231" s="36">
        <v>321</v>
      </c>
      <c r="E231" s="36" t="s">
        <v>3503</v>
      </c>
      <c r="H231" s="107">
        <f>IF('Раздел 4'!D26+'Раздел 4'!D27&lt;='Раздел 4'!D25,0,1)</f>
        <v>0</v>
      </c>
    </row>
    <row r="232" spans="1:8">
      <c r="A232" s="107" t="s">
        <v>15</v>
      </c>
      <c r="B232" s="36">
        <v>4</v>
      </c>
      <c r="C232" s="36">
        <v>322</v>
      </c>
      <c r="E232" s="36" t="s">
        <v>3504</v>
      </c>
      <c r="H232" s="107">
        <f>IF('Раздел 4'!E26+'Раздел 4'!E27&lt;='Раздел 4'!E25,0,1)</f>
        <v>0</v>
      </c>
    </row>
    <row r="233" spans="1:8">
      <c r="A233" s="107" t="s">
        <v>15</v>
      </c>
      <c r="B233" s="36">
        <v>4</v>
      </c>
      <c r="C233" s="36">
        <v>323</v>
      </c>
      <c r="E233" s="36" t="s">
        <v>3505</v>
      </c>
      <c r="H233" s="107">
        <f>IF('Раздел 4'!F26+'Раздел 4'!F27&lt;='Раздел 4'!F25,0,1)</f>
        <v>0</v>
      </c>
    </row>
    <row r="234" spans="1:8">
      <c r="A234" s="107" t="s">
        <v>15</v>
      </c>
      <c r="B234" s="36">
        <v>4</v>
      </c>
      <c r="C234" s="36">
        <v>324</v>
      </c>
      <c r="E234" s="36" t="s">
        <v>3506</v>
      </c>
      <c r="H234" s="107">
        <f>IF('Раздел 4'!G26+'Раздел 4'!G27&lt;='Раздел 4'!G25,0,1)</f>
        <v>0</v>
      </c>
    </row>
    <row r="235" spans="1:8">
      <c r="A235" s="107" t="s">
        <v>15</v>
      </c>
      <c r="B235" s="36">
        <v>4</v>
      </c>
      <c r="C235" s="36">
        <v>325</v>
      </c>
      <c r="E235" s="36" t="s">
        <v>3507</v>
      </c>
      <c r="H235" s="107">
        <f>IF('Раздел 4'!H26+'Раздел 4'!H27&lt;='Раздел 4'!H25,0,1)</f>
        <v>0</v>
      </c>
    </row>
    <row r="236" spans="1:8">
      <c r="A236" s="107" t="s">
        <v>15</v>
      </c>
      <c r="B236" s="36">
        <v>4</v>
      </c>
      <c r="C236" s="36">
        <v>326</v>
      </c>
      <c r="E236" s="36" t="s">
        <v>3508</v>
      </c>
      <c r="H236" s="107">
        <f>IF('Раздел 4'!I26+'Раздел 4'!I27&lt;='Раздел 4'!I25,0,1)</f>
        <v>0</v>
      </c>
    </row>
    <row r="237" spans="1:8">
      <c r="A237" s="107" t="s">
        <v>15</v>
      </c>
      <c r="B237" s="36">
        <v>4</v>
      </c>
      <c r="C237" s="36">
        <v>327</v>
      </c>
      <c r="E237" s="36" t="s">
        <v>3509</v>
      </c>
      <c r="H237" s="107">
        <f>IF('Раздел 4'!J26+'Раздел 4'!J27&lt;='Раздел 4'!J25,0,1)</f>
        <v>0</v>
      </c>
    </row>
    <row r="238" spans="1:8">
      <c r="A238" s="107" t="s">
        <v>15</v>
      </c>
      <c r="B238" s="36">
        <v>4</v>
      </c>
      <c r="C238" s="36">
        <v>328</v>
      </c>
      <c r="E238" s="36" t="s">
        <v>3510</v>
      </c>
      <c r="H238" s="107">
        <f>IF('Раздел 4'!K26+'Раздел 4'!K27&lt;='Раздел 4'!K25,0,1)</f>
        <v>0</v>
      </c>
    </row>
    <row r="239" spans="1:8">
      <c r="A239" s="107" t="s">
        <v>15</v>
      </c>
      <c r="B239" s="36">
        <v>4</v>
      </c>
      <c r="C239" s="36">
        <v>329</v>
      </c>
      <c r="E239" s="36" t="s">
        <v>3511</v>
      </c>
      <c r="H239" s="107">
        <f>IF('Раздел 4'!L26+'Раздел 4'!L27&lt;='Раздел 4'!L25,0,1)</f>
        <v>0</v>
      </c>
    </row>
    <row r="240" spans="1:8">
      <c r="A240" s="107" t="s">
        <v>15</v>
      </c>
      <c r="B240" s="36">
        <v>4</v>
      </c>
      <c r="C240" s="36">
        <v>330</v>
      </c>
      <c r="E240" s="36" t="s">
        <v>3512</v>
      </c>
      <c r="H240" s="107">
        <f>IF('Раздел 4'!M26+'Раздел 4'!M27&lt;='Раздел 4'!M25,0,1)</f>
        <v>0</v>
      </c>
    </row>
    <row r="241" spans="1:8">
      <c r="A241" s="107" t="s">
        <v>15</v>
      </c>
      <c r="B241" s="36">
        <v>4</v>
      </c>
      <c r="C241" s="36">
        <v>331</v>
      </c>
      <c r="E241" s="36" t="s">
        <v>3513</v>
      </c>
      <c r="H241" s="107">
        <f>IF('Раздел 4'!N26+'Раздел 4'!N27&lt;='Раздел 4'!N25,0,1)</f>
        <v>0</v>
      </c>
    </row>
    <row r="242" spans="1:8">
      <c r="A242" s="107" t="s">
        <v>15</v>
      </c>
      <c r="B242" s="36">
        <v>4</v>
      </c>
      <c r="C242" s="36">
        <v>332</v>
      </c>
      <c r="E242" s="36" t="s">
        <v>3448</v>
      </c>
      <c r="H242" s="107">
        <f>IF('Раздел 4'!D26&lt;='Раздел 4'!D25,0,1)</f>
        <v>0</v>
      </c>
    </row>
    <row r="243" spans="1:8">
      <c r="A243" s="107" t="s">
        <v>15</v>
      </c>
      <c r="B243" s="36">
        <v>4</v>
      </c>
      <c r="C243" s="36">
        <v>333</v>
      </c>
      <c r="E243" s="36" t="s">
        <v>3449</v>
      </c>
      <c r="H243" s="107">
        <f>IF('Раздел 4'!E26&lt;='Раздел 4'!E25,0,1)</f>
        <v>0</v>
      </c>
    </row>
    <row r="244" spans="1:8">
      <c r="A244" s="107" t="s">
        <v>15</v>
      </c>
      <c r="B244" s="36">
        <v>4</v>
      </c>
      <c r="C244" s="36">
        <v>334</v>
      </c>
      <c r="E244" s="36" t="s">
        <v>3450</v>
      </c>
      <c r="H244" s="107">
        <f>IF('Раздел 4'!F26&lt;='Раздел 4'!F25,0,1)</f>
        <v>0</v>
      </c>
    </row>
    <row r="245" spans="1:8">
      <c r="A245" s="107" t="s">
        <v>15</v>
      </c>
      <c r="B245" s="36">
        <v>4</v>
      </c>
      <c r="C245" s="36">
        <v>335</v>
      </c>
      <c r="E245" s="36" t="s">
        <v>3451</v>
      </c>
      <c r="H245" s="107">
        <f>IF('Раздел 4'!G26&lt;='Раздел 4'!G25,0,1)</f>
        <v>0</v>
      </c>
    </row>
    <row r="246" spans="1:8">
      <c r="A246" s="107" t="s">
        <v>15</v>
      </c>
      <c r="B246" s="36">
        <v>4</v>
      </c>
      <c r="C246" s="36">
        <v>336</v>
      </c>
      <c r="E246" s="36" t="s">
        <v>3452</v>
      </c>
      <c r="H246" s="107">
        <f>IF('Раздел 4'!H26&lt;='Раздел 4'!H25,0,1)</f>
        <v>0</v>
      </c>
    </row>
    <row r="247" spans="1:8">
      <c r="A247" s="107" t="s">
        <v>15</v>
      </c>
      <c r="B247" s="36">
        <v>4</v>
      </c>
      <c r="C247" s="36">
        <v>337</v>
      </c>
      <c r="E247" s="36" t="s">
        <v>3453</v>
      </c>
      <c r="H247" s="107">
        <f>IF('Раздел 4'!I26&lt;='Раздел 4'!I25,0,1)</f>
        <v>0</v>
      </c>
    </row>
    <row r="248" spans="1:8">
      <c r="A248" s="107" t="s">
        <v>15</v>
      </c>
      <c r="B248" s="36">
        <v>4</v>
      </c>
      <c r="C248" s="36">
        <v>338</v>
      </c>
      <c r="E248" s="36" t="s">
        <v>3454</v>
      </c>
      <c r="H248" s="107">
        <f>IF('Раздел 4'!J26&lt;='Раздел 4'!J25,0,1)</f>
        <v>0</v>
      </c>
    </row>
    <row r="249" spans="1:8">
      <c r="A249" s="107" t="s">
        <v>15</v>
      </c>
      <c r="B249" s="36">
        <v>4</v>
      </c>
      <c r="C249" s="36">
        <v>339</v>
      </c>
      <c r="E249" s="36" t="s">
        <v>3455</v>
      </c>
      <c r="H249" s="107">
        <f>IF('Раздел 4'!K26&lt;='Раздел 4'!K25,0,1)</f>
        <v>0</v>
      </c>
    </row>
    <row r="250" spans="1:8">
      <c r="A250" s="107" t="s">
        <v>15</v>
      </c>
      <c r="B250" s="36">
        <v>4</v>
      </c>
      <c r="C250" s="36">
        <v>340</v>
      </c>
      <c r="E250" s="36" t="s">
        <v>3456</v>
      </c>
      <c r="H250" s="107">
        <f>IF('Раздел 4'!L26&lt;='Раздел 4'!L25,0,1)</f>
        <v>0</v>
      </c>
    </row>
    <row r="251" spans="1:8">
      <c r="A251" s="107" t="s">
        <v>15</v>
      </c>
      <c r="B251" s="36">
        <v>4</v>
      </c>
      <c r="C251" s="36">
        <v>341</v>
      </c>
      <c r="E251" s="36" t="s">
        <v>3457</v>
      </c>
      <c r="H251" s="107">
        <f>IF('Раздел 4'!M26&lt;='Раздел 4'!M25,0,1)</f>
        <v>0</v>
      </c>
    </row>
    <row r="252" spans="1:8">
      <c r="A252" s="107" t="s">
        <v>15</v>
      </c>
      <c r="B252" s="36">
        <v>4</v>
      </c>
      <c r="C252" s="36">
        <v>342</v>
      </c>
      <c r="E252" s="36" t="s">
        <v>3458</v>
      </c>
      <c r="H252" s="107">
        <f>IF('Раздел 4'!N26&lt;='Раздел 4'!N25,0,1)</f>
        <v>0</v>
      </c>
    </row>
    <row r="253" spans="1:8">
      <c r="A253" s="107" t="s">
        <v>15</v>
      </c>
      <c r="B253" s="36">
        <v>4</v>
      </c>
      <c r="C253" s="36">
        <v>343</v>
      </c>
      <c r="E253" s="36" t="s">
        <v>3459</v>
      </c>
      <c r="H253" s="107">
        <f>IF('Раздел 4'!D27&lt;='Раздел 4'!D25,0,1)</f>
        <v>0</v>
      </c>
    </row>
    <row r="254" spans="1:8">
      <c r="A254" s="107" t="s">
        <v>15</v>
      </c>
      <c r="B254" s="36">
        <v>4</v>
      </c>
      <c r="C254" s="36">
        <v>344</v>
      </c>
      <c r="E254" s="36" t="s">
        <v>3460</v>
      </c>
      <c r="H254" s="107">
        <f>IF('Раздел 4'!E27&lt;='Раздел 4'!E25,0,1)</f>
        <v>0</v>
      </c>
    </row>
    <row r="255" spans="1:8">
      <c r="A255" s="107" t="s">
        <v>15</v>
      </c>
      <c r="B255" s="36">
        <v>4</v>
      </c>
      <c r="C255" s="36">
        <v>345</v>
      </c>
      <c r="E255" s="36" t="s">
        <v>3461</v>
      </c>
      <c r="H255" s="107">
        <f>IF('Раздел 4'!F27&lt;='Раздел 4'!F25,0,1)</f>
        <v>0</v>
      </c>
    </row>
    <row r="256" spans="1:8">
      <c r="A256" s="107" t="s">
        <v>15</v>
      </c>
      <c r="B256" s="36">
        <v>4</v>
      </c>
      <c r="C256" s="36">
        <v>346</v>
      </c>
      <c r="E256" s="36" t="s">
        <v>3462</v>
      </c>
      <c r="H256" s="107">
        <f>IF('Раздел 4'!G27&lt;='Раздел 4'!G25,0,1)</f>
        <v>0</v>
      </c>
    </row>
    <row r="257" spans="1:8">
      <c r="A257" s="107" t="s">
        <v>15</v>
      </c>
      <c r="B257" s="36">
        <v>4</v>
      </c>
      <c r="C257" s="36">
        <v>347</v>
      </c>
      <c r="E257" s="36" t="s">
        <v>3463</v>
      </c>
      <c r="H257" s="107">
        <f>IF('Раздел 4'!H27&lt;='Раздел 4'!H25,0,1)</f>
        <v>0</v>
      </c>
    </row>
    <row r="258" spans="1:8">
      <c r="A258" s="107" t="s">
        <v>15</v>
      </c>
      <c r="B258" s="36">
        <v>4</v>
      </c>
      <c r="C258" s="36">
        <v>348</v>
      </c>
      <c r="E258" s="36" t="s">
        <v>3464</v>
      </c>
      <c r="H258" s="107">
        <f>IF('Раздел 4'!I27&lt;='Раздел 4'!I25,0,1)</f>
        <v>0</v>
      </c>
    </row>
    <row r="259" spans="1:8">
      <c r="A259" s="107" t="s">
        <v>15</v>
      </c>
      <c r="B259" s="36">
        <v>4</v>
      </c>
      <c r="C259" s="36">
        <v>349</v>
      </c>
      <c r="E259" s="36" t="s">
        <v>3465</v>
      </c>
      <c r="H259" s="107">
        <f>IF('Раздел 4'!J27&lt;='Раздел 4'!J25,0,1)</f>
        <v>0</v>
      </c>
    </row>
    <row r="260" spans="1:8">
      <c r="A260" s="107" t="s">
        <v>15</v>
      </c>
      <c r="B260" s="36">
        <v>4</v>
      </c>
      <c r="C260" s="36">
        <v>350</v>
      </c>
      <c r="E260" s="36" t="s">
        <v>3466</v>
      </c>
      <c r="H260" s="107">
        <f>IF('Раздел 4'!K27&lt;='Раздел 4'!K25,0,1)</f>
        <v>0</v>
      </c>
    </row>
    <row r="261" spans="1:8">
      <c r="A261" s="107" t="s">
        <v>15</v>
      </c>
      <c r="B261" s="36">
        <v>4</v>
      </c>
      <c r="C261" s="36">
        <v>351</v>
      </c>
      <c r="E261" s="36" t="s">
        <v>3467</v>
      </c>
      <c r="H261" s="107">
        <f>IF('Раздел 4'!L27&lt;='Раздел 4'!L25,0,1)</f>
        <v>0</v>
      </c>
    </row>
    <row r="262" spans="1:8">
      <c r="A262" s="107" t="s">
        <v>15</v>
      </c>
      <c r="B262" s="36">
        <v>4</v>
      </c>
      <c r="C262" s="36">
        <v>352</v>
      </c>
      <c r="E262" s="36" t="s">
        <v>3468</v>
      </c>
      <c r="H262" s="107">
        <f>IF('Раздел 4'!M27&lt;='Раздел 4'!M25,0,1)</f>
        <v>0</v>
      </c>
    </row>
    <row r="263" spans="1:8">
      <c r="A263" s="107" t="s">
        <v>15</v>
      </c>
      <c r="B263" s="36">
        <v>4</v>
      </c>
      <c r="C263" s="36">
        <v>353</v>
      </c>
      <c r="E263" s="36" t="s">
        <v>3469</v>
      </c>
      <c r="H263" s="107">
        <f>IF('Раздел 4'!N27&lt;='Раздел 4'!N25,0,1)</f>
        <v>0</v>
      </c>
    </row>
    <row r="264" spans="1:8">
      <c r="A264" s="35" t="str">
        <f>P_3</f>
        <v>0609506</v>
      </c>
      <c r="B264" s="35">
        <v>5</v>
      </c>
      <c r="C264" s="35">
        <v>0</v>
      </c>
      <c r="D264" s="35">
        <v>0</v>
      </c>
      <c r="E264" s="108" t="str">
        <f>CONCATENATE("Количество ошибок в разделе 5: ",H264)</f>
        <v>Количество ошибок в разделе 5: 0</v>
      </c>
      <c r="F264" s="35"/>
      <c r="G264" s="35"/>
      <c r="H264" s="108">
        <f>SUM(H265:H616)</f>
        <v>0</v>
      </c>
    </row>
    <row r="265" spans="1:8">
      <c r="A265" s="36" t="str">
        <f>P_3</f>
        <v>0609506</v>
      </c>
      <c r="B265" s="36">
        <v>5</v>
      </c>
      <c r="C265" s="36">
        <v>1</v>
      </c>
      <c r="D265" s="36"/>
      <c r="E265" s="36" t="s">
        <v>2948</v>
      </c>
      <c r="F265" s="36"/>
      <c r="G265" s="36"/>
      <c r="H265" s="36">
        <f>IF('Раздел 5'!E5&lt;='Раздел 5'!D5,0,1)</f>
        <v>0</v>
      </c>
    </row>
    <row r="266" spans="1:8">
      <c r="A266" s="36" t="s">
        <v>15</v>
      </c>
      <c r="B266" s="36">
        <v>5</v>
      </c>
      <c r="C266" s="36">
        <v>2</v>
      </c>
      <c r="D266" s="36"/>
      <c r="E266" s="36" t="s">
        <v>2949</v>
      </c>
      <c r="F266" s="36"/>
      <c r="G266" s="36"/>
      <c r="H266" s="36">
        <f>IF('Раздел 5'!E6&lt;='Раздел 5'!D6,0,1)</f>
        <v>0</v>
      </c>
    </row>
    <row r="267" spans="1:8">
      <c r="A267" s="36" t="s">
        <v>15</v>
      </c>
      <c r="B267" s="36">
        <v>5</v>
      </c>
      <c r="C267" s="36">
        <v>3</v>
      </c>
      <c r="D267" s="36"/>
      <c r="E267" s="36" t="s">
        <v>2950</v>
      </c>
      <c r="F267" s="36"/>
      <c r="G267" s="36"/>
      <c r="H267" s="36">
        <f>IF('Раздел 5'!E7&lt;='Раздел 5'!D7,0,1)</f>
        <v>0</v>
      </c>
    </row>
    <row r="268" spans="1:8">
      <c r="A268" s="36" t="s">
        <v>15</v>
      </c>
      <c r="B268" s="36">
        <v>5</v>
      </c>
      <c r="C268" s="36">
        <v>4</v>
      </c>
      <c r="E268" s="36" t="s">
        <v>2951</v>
      </c>
      <c r="H268" s="36">
        <f>IF('Раздел 5'!E8&lt;='Раздел 5'!D8,0,1)</f>
        <v>0</v>
      </c>
    </row>
    <row r="269" spans="1:8">
      <c r="A269" s="107" t="s">
        <v>15</v>
      </c>
      <c r="B269" s="36">
        <v>5</v>
      </c>
      <c r="C269" s="36">
        <v>5</v>
      </c>
      <c r="E269" s="36" t="s">
        <v>2952</v>
      </c>
      <c r="H269" s="36">
        <f>IF('Раздел 5'!E9&lt;='Раздел 5'!D9,0,1)</f>
        <v>0</v>
      </c>
    </row>
    <row r="270" spans="1:8">
      <c r="A270" s="107" t="s">
        <v>15</v>
      </c>
      <c r="B270" s="36">
        <v>5</v>
      </c>
      <c r="C270" s="36">
        <v>6</v>
      </c>
      <c r="E270" s="36" t="s">
        <v>2953</v>
      </c>
      <c r="H270" s="36">
        <f>IF('Раздел 5'!E10&lt;='Раздел 5'!D10,0,1)</f>
        <v>0</v>
      </c>
    </row>
    <row r="271" spans="1:8">
      <c r="A271" s="107" t="s">
        <v>15</v>
      </c>
      <c r="B271" s="36">
        <v>5</v>
      </c>
      <c r="C271" s="36">
        <v>7</v>
      </c>
      <c r="E271" s="36" t="s">
        <v>2954</v>
      </c>
      <c r="H271" s="36">
        <f>IF('Раздел 5'!E11&lt;='Раздел 5'!D11,0,1)</f>
        <v>0</v>
      </c>
    </row>
    <row r="272" spans="1:8">
      <c r="A272" s="107" t="s">
        <v>15</v>
      </c>
      <c r="B272" s="36">
        <v>5</v>
      </c>
      <c r="C272" s="36">
        <v>8</v>
      </c>
      <c r="E272" s="36" t="s">
        <v>2955</v>
      </c>
      <c r="H272" s="36">
        <f>IF('Раздел 5'!E12&lt;='Раздел 5'!D12,0,1)</f>
        <v>0</v>
      </c>
    </row>
    <row r="273" spans="1:8">
      <c r="A273" s="107" t="s">
        <v>15</v>
      </c>
      <c r="B273" s="36">
        <v>5</v>
      </c>
      <c r="C273" s="36">
        <v>9</v>
      </c>
      <c r="E273" s="36" t="s">
        <v>2956</v>
      </c>
      <c r="H273" s="36">
        <f>IF('Раздел 5'!E13&lt;='Раздел 5'!D13,0,1)</f>
        <v>0</v>
      </c>
    </row>
    <row r="274" spans="1:8">
      <c r="A274" s="107" t="s">
        <v>15</v>
      </c>
      <c r="B274" s="36">
        <v>5</v>
      </c>
      <c r="C274" s="36">
        <v>10</v>
      </c>
      <c r="E274" s="36" t="s">
        <v>2957</v>
      </c>
      <c r="H274" s="36">
        <f>IF('Раздел 5'!E14&lt;='Раздел 5'!D14,0,1)</f>
        <v>0</v>
      </c>
    </row>
    <row r="275" spans="1:8">
      <c r="A275" s="107" t="s">
        <v>15</v>
      </c>
      <c r="B275" s="36">
        <v>5</v>
      </c>
      <c r="C275" s="36">
        <v>11</v>
      </c>
      <c r="E275" s="36" t="s">
        <v>2958</v>
      </c>
      <c r="H275" s="36">
        <f>IF('Раздел 5'!E15&lt;='Раздел 5'!D15,0,1)</f>
        <v>0</v>
      </c>
    </row>
    <row r="276" spans="1:8">
      <c r="A276" s="107" t="s">
        <v>15</v>
      </c>
      <c r="B276" s="36">
        <v>5</v>
      </c>
      <c r="C276" s="36">
        <v>12</v>
      </c>
      <c r="E276" s="36" t="s">
        <v>2959</v>
      </c>
      <c r="H276" s="36">
        <f>IF('Раздел 5'!E16&lt;='Раздел 5'!D16,0,1)</f>
        <v>0</v>
      </c>
    </row>
    <row r="277" spans="1:8">
      <c r="A277" s="107" t="s">
        <v>15</v>
      </c>
      <c r="B277" s="36">
        <v>5</v>
      </c>
      <c r="C277" s="36">
        <v>13</v>
      </c>
      <c r="E277" s="36" t="s">
        <v>2960</v>
      </c>
      <c r="H277" s="36">
        <f>IF('Раздел 5'!E17&lt;='Раздел 5'!D17,0,1)</f>
        <v>0</v>
      </c>
    </row>
    <row r="278" spans="1:8">
      <c r="A278" s="107" t="s">
        <v>15</v>
      </c>
      <c r="B278" s="36">
        <v>5</v>
      </c>
      <c r="C278" s="36">
        <v>14</v>
      </c>
      <c r="E278" s="36" t="s">
        <v>2961</v>
      </c>
      <c r="H278" s="36">
        <f>IF('Раздел 5'!E18&lt;='Раздел 5'!D18,0,1)</f>
        <v>0</v>
      </c>
    </row>
    <row r="279" spans="1:8">
      <c r="A279" s="107" t="s">
        <v>15</v>
      </c>
      <c r="B279" s="36">
        <v>5</v>
      </c>
      <c r="C279" s="36">
        <v>15</v>
      </c>
      <c r="E279" s="36" t="s">
        <v>2962</v>
      </c>
      <c r="H279" s="36">
        <f>IF('Раздел 5'!E19&lt;='Раздел 5'!D19,0,1)</f>
        <v>0</v>
      </c>
    </row>
    <row r="280" spans="1:8">
      <c r="A280" s="107" t="s">
        <v>15</v>
      </c>
      <c r="B280" s="36">
        <v>5</v>
      </c>
      <c r="C280" s="36">
        <v>16</v>
      </c>
      <c r="E280" s="36" t="s">
        <v>2963</v>
      </c>
      <c r="H280" s="36">
        <f>IF('Раздел 5'!E20&lt;='Раздел 5'!D20,0,1)</f>
        <v>0</v>
      </c>
    </row>
    <row r="281" spans="1:8">
      <c r="A281" s="107" t="s">
        <v>15</v>
      </c>
      <c r="B281" s="36">
        <v>5</v>
      </c>
      <c r="C281" s="36">
        <v>17</v>
      </c>
      <c r="E281" s="36" t="s">
        <v>2964</v>
      </c>
      <c r="H281" s="36">
        <f>IF('Раздел 5'!E21&lt;='Раздел 5'!D21,0,1)</f>
        <v>0</v>
      </c>
    </row>
    <row r="282" spans="1:8">
      <c r="A282" s="107" t="s">
        <v>15</v>
      </c>
      <c r="B282" s="36">
        <v>5</v>
      </c>
      <c r="C282" s="36">
        <v>18</v>
      </c>
      <c r="E282" s="36" t="s">
        <v>2965</v>
      </c>
      <c r="H282" s="36">
        <f>IF('Раздел 5'!E22&lt;='Раздел 5'!D22,0,1)</f>
        <v>0</v>
      </c>
    </row>
    <row r="283" spans="1:8">
      <c r="A283" s="107" t="s">
        <v>15</v>
      </c>
      <c r="B283" s="36">
        <v>5</v>
      </c>
      <c r="C283" s="36">
        <v>19</v>
      </c>
      <c r="E283" s="36" t="s">
        <v>2966</v>
      </c>
      <c r="H283" s="36">
        <f>IF('Раздел 5'!E23&lt;='Раздел 5'!D23,0,1)</f>
        <v>0</v>
      </c>
    </row>
    <row r="284" spans="1:8">
      <c r="A284" s="107" t="s">
        <v>15</v>
      </c>
      <c r="B284" s="36">
        <v>5</v>
      </c>
      <c r="C284" s="36">
        <v>20</v>
      </c>
      <c r="E284" s="36" t="s">
        <v>2967</v>
      </c>
      <c r="H284" s="36">
        <f>IF('Раздел 5'!E24&lt;='Раздел 5'!D24,0,1)</f>
        <v>0</v>
      </c>
    </row>
    <row r="285" spans="1:8">
      <c r="A285" s="107" t="s">
        <v>15</v>
      </c>
      <c r="B285" s="36">
        <v>5</v>
      </c>
      <c r="C285" s="36">
        <v>21</v>
      </c>
      <c r="E285" s="36" t="s">
        <v>2968</v>
      </c>
      <c r="H285" s="36">
        <f>IF('Раздел 5'!E25&lt;='Раздел 5'!D25,0,1)</f>
        <v>0</v>
      </c>
    </row>
    <row r="286" spans="1:8">
      <c r="A286" s="107" t="s">
        <v>15</v>
      </c>
      <c r="B286" s="36">
        <v>5</v>
      </c>
      <c r="C286" s="36">
        <v>22</v>
      </c>
      <c r="E286" s="36" t="s">
        <v>2969</v>
      </c>
      <c r="H286" s="36">
        <f>IF('Раздел 5'!E26&lt;='Раздел 5'!D26,0,1)</f>
        <v>0</v>
      </c>
    </row>
    <row r="287" spans="1:8">
      <c r="A287" s="107" t="s">
        <v>15</v>
      </c>
      <c r="B287" s="36">
        <v>5</v>
      </c>
      <c r="C287" s="36">
        <v>23</v>
      </c>
      <c r="E287" s="36" t="s">
        <v>2970</v>
      </c>
      <c r="H287" s="36">
        <f>IF('Раздел 5'!E27&lt;='Раздел 5'!D27,0,1)</f>
        <v>0</v>
      </c>
    </row>
    <row r="288" spans="1:8">
      <c r="A288" s="107" t="s">
        <v>15</v>
      </c>
      <c r="B288" s="36">
        <v>5</v>
      </c>
      <c r="C288" s="36">
        <v>24</v>
      </c>
      <c r="E288" s="36" t="s">
        <v>2971</v>
      </c>
      <c r="H288" s="36">
        <f>IF('Раздел 5'!F5&lt;='Раздел 5'!D5,0,1)</f>
        <v>0</v>
      </c>
    </row>
    <row r="289" spans="1:8">
      <c r="A289" s="107" t="s">
        <v>15</v>
      </c>
      <c r="B289" s="36">
        <v>5</v>
      </c>
      <c r="C289" s="36">
        <v>25</v>
      </c>
      <c r="E289" s="36" t="s">
        <v>2972</v>
      </c>
      <c r="H289" s="36">
        <f>IF('Раздел 5'!F6&lt;='Раздел 5'!D6,0,1)</f>
        <v>0</v>
      </c>
    </row>
    <row r="290" spans="1:8">
      <c r="A290" s="107" t="s">
        <v>15</v>
      </c>
      <c r="B290" s="36">
        <v>5</v>
      </c>
      <c r="C290" s="36">
        <v>26</v>
      </c>
      <c r="E290" s="36" t="s">
        <v>2973</v>
      </c>
      <c r="H290" s="36">
        <f>IF('Раздел 5'!F7&lt;='Раздел 5'!D7,0,1)</f>
        <v>0</v>
      </c>
    </row>
    <row r="291" spans="1:8">
      <c r="A291" s="107" t="s">
        <v>15</v>
      </c>
      <c r="B291" s="36">
        <v>5</v>
      </c>
      <c r="C291" s="36">
        <v>27</v>
      </c>
      <c r="E291" s="36" t="s">
        <v>2974</v>
      </c>
      <c r="H291" s="36">
        <f>IF('Раздел 5'!F8&lt;='Раздел 5'!D8,0,1)</f>
        <v>0</v>
      </c>
    </row>
    <row r="292" spans="1:8">
      <c r="A292" s="107" t="s">
        <v>15</v>
      </c>
      <c r="B292" s="36">
        <v>5</v>
      </c>
      <c r="C292" s="36">
        <v>28</v>
      </c>
      <c r="E292" s="36" t="s">
        <v>2975</v>
      </c>
      <c r="H292" s="36">
        <f>IF('Раздел 5'!F9&lt;='Раздел 5'!D9,0,1)</f>
        <v>0</v>
      </c>
    </row>
    <row r="293" spans="1:8">
      <c r="A293" s="107" t="s">
        <v>15</v>
      </c>
      <c r="B293" s="36">
        <v>5</v>
      </c>
      <c r="C293" s="36">
        <v>29</v>
      </c>
      <c r="E293" s="36" t="s">
        <v>2976</v>
      </c>
      <c r="H293" s="36">
        <f>IF('Раздел 5'!F10&lt;='Раздел 5'!D10,0,1)</f>
        <v>0</v>
      </c>
    </row>
    <row r="294" spans="1:8">
      <c r="A294" s="107" t="s">
        <v>15</v>
      </c>
      <c r="B294" s="36">
        <v>5</v>
      </c>
      <c r="C294" s="36">
        <v>30</v>
      </c>
      <c r="E294" s="36" t="s">
        <v>2977</v>
      </c>
      <c r="H294" s="36">
        <f>IF('Раздел 5'!F11&lt;='Раздел 5'!D11,0,1)</f>
        <v>0</v>
      </c>
    </row>
    <row r="295" spans="1:8">
      <c r="A295" s="107" t="s">
        <v>15</v>
      </c>
      <c r="B295" s="36">
        <v>5</v>
      </c>
      <c r="C295" s="36">
        <v>31</v>
      </c>
      <c r="E295" s="36" t="s">
        <v>2978</v>
      </c>
      <c r="H295" s="36">
        <f>IF('Раздел 5'!F12&lt;='Раздел 5'!D12,0,1)</f>
        <v>0</v>
      </c>
    </row>
    <row r="296" spans="1:8">
      <c r="A296" s="107" t="s">
        <v>15</v>
      </c>
      <c r="B296" s="36">
        <v>5</v>
      </c>
      <c r="C296" s="36">
        <v>32</v>
      </c>
      <c r="E296" s="36" t="s">
        <v>2979</v>
      </c>
      <c r="H296" s="36">
        <f>IF('Раздел 5'!F13&lt;='Раздел 5'!D13,0,1)</f>
        <v>0</v>
      </c>
    </row>
    <row r="297" spans="1:8">
      <c r="A297" s="107" t="s">
        <v>15</v>
      </c>
      <c r="B297" s="36">
        <v>5</v>
      </c>
      <c r="C297" s="36">
        <v>33</v>
      </c>
      <c r="E297" s="36" t="s">
        <v>2980</v>
      </c>
      <c r="H297" s="36">
        <f>IF('Раздел 5'!F14&lt;='Раздел 5'!D14,0,1)</f>
        <v>0</v>
      </c>
    </row>
    <row r="298" spans="1:8">
      <c r="A298" s="107" t="s">
        <v>15</v>
      </c>
      <c r="B298" s="36">
        <v>5</v>
      </c>
      <c r="C298" s="36">
        <v>34</v>
      </c>
      <c r="E298" s="36" t="s">
        <v>2981</v>
      </c>
      <c r="H298" s="36">
        <f>IF('Раздел 5'!F15&lt;='Раздел 5'!D15,0,1)</f>
        <v>0</v>
      </c>
    </row>
    <row r="299" spans="1:8">
      <c r="A299" s="107" t="s">
        <v>15</v>
      </c>
      <c r="B299" s="36">
        <v>5</v>
      </c>
      <c r="C299" s="36">
        <v>35</v>
      </c>
      <c r="E299" s="36" t="s">
        <v>2982</v>
      </c>
      <c r="H299" s="36">
        <f>IF('Раздел 5'!F16&lt;='Раздел 5'!D16,0,1)</f>
        <v>0</v>
      </c>
    </row>
    <row r="300" spans="1:8">
      <c r="A300" s="107" t="s">
        <v>15</v>
      </c>
      <c r="B300" s="36">
        <v>5</v>
      </c>
      <c r="C300" s="36">
        <v>36</v>
      </c>
      <c r="E300" s="36" t="s">
        <v>2983</v>
      </c>
      <c r="H300" s="36">
        <f>IF('Раздел 5'!F17&lt;='Раздел 5'!D17,0,1)</f>
        <v>0</v>
      </c>
    </row>
    <row r="301" spans="1:8">
      <c r="A301" s="107" t="s">
        <v>15</v>
      </c>
      <c r="B301" s="36">
        <v>5</v>
      </c>
      <c r="C301" s="36">
        <v>37</v>
      </c>
      <c r="E301" s="36" t="s">
        <v>2984</v>
      </c>
      <c r="H301" s="36">
        <f>IF('Раздел 5'!F18&lt;='Раздел 5'!D18,0,1)</f>
        <v>0</v>
      </c>
    </row>
    <row r="302" spans="1:8">
      <c r="A302" s="107" t="s">
        <v>15</v>
      </c>
      <c r="B302" s="36">
        <v>5</v>
      </c>
      <c r="C302" s="36">
        <v>38</v>
      </c>
      <c r="E302" s="36" t="s">
        <v>2985</v>
      </c>
      <c r="H302" s="36">
        <f>IF('Раздел 5'!F19&lt;='Раздел 5'!D19,0,1)</f>
        <v>0</v>
      </c>
    </row>
    <row r="303" spans="1:8">
      <c r="A303" s="107" t="s">
        <v>15</v>
      </c>
      <c r="B303" s="36">
        <v>5</v>
      </c>
      <c r="C303" s="36">
        <v>39</v>
      </c>
      <c r="E303" s="36" t="s">
        <v>2986</v>
      </c>
      <c r="H303" s="36">
        <f>IF('Раздел 5'!F20&lt;='Раздел 5'!D20,0,1)</f>
        <v>0</v>
      </c>
    </row>
    <row r="304" spans="1:8">
      <c r="A304" s="107" t="s">
        <v>15</v>
      </c>
      <c r="B304" s="36">
        <v>5</v>
      </c>
      <c r="C304" s="36">
        <v>40</v>
      </c>
      <c r="E304" s="36" t="s">
        <v>2987</v>
      </c>
      <c r="H304" s="36">
        <f>IF('Раздел 5'!F21&lt;='Раздел 5'!D21,0,1)</f>
        <v>0</v>
      </c>
    </row>
    <row r="305" spans="1:8">
      <c r="A305" s="107" t="s">
        <v>15</v>
      </c>
      <c r="B305" s="36">
        <v>5</v>
      </c>
      <c r="C305" s="36">
        <v>41</v>
      </c>
      <c r="E305" s="36" t="s">
        <v>2988</v>
      </c>
      <c r="H305" s="36">
        <f>IF('Раздел 5'!F22&lt;='Раздел 5'!D22,0,1)</f>
        <v>0</v>
      </c>
    </row>
    <row r="306" spans="1:8">
      <c r="A306" s="107" t="s">
        <v>15</v>
      </c>
      <c r="B306" s="36">
        <v>5</v>
      </c>
      <c r="C306" s="36">
        <v>42</v>
      </c>
      <c r="E306" s="36" t="s">
        <v>2989</v>
      </c>
      <c r="H306" s="36">
        <f>IF('Раздел 5'!F23&lt;='Раздел 5'!D23,0,1)</f>
        <v>0</v>
      </c>
    </row>
    <row r="307" spans="1:8">
      <c r="A307" s="107" t="s">
        <v>15</v>
      </c>
      <c r="B307" s="36">
        <v>5</v>
      </c>
      <c r="C307" s="36">
        <v>43</v>
      </c>
      <c r="E307" s="36" t="s">
        <v>2990</v>
      </c>
      <c r="H307" s="36">
        <f>IF('Раздел 5'!F24&lt;='Раздел 5'!D24,0,1)</f>
        <v>0</v>
      </c>
    </row>
    <row r="308" spans="1:8">
      <c r="A308" s="107" t="s">
        <v>15</v>
      </c>
      <c r="B308" s="36">
        <v>5</v>
      </c>
      <c r="C308" s="36">
        <v>44</v>
      </c>
      <c r="E308" s="36" t="s">
        <v>2991</v>
      </c>
      <c r="H308" s="36">
        <f>IF('Раздел 5'!F25&lt;='Раздел 5'!D25,0,1)</f>
        <v>0</v>
      </c>
    </row>
    <row r="309" spans="1:8">
      <c r="A309" s="107" t="s">
        <v>15</v>
      </c>
      <c r="B309" s="36">
        <v>5</v>
      </c>
      <c r="C309" s="36">
        <v>45</v>
      </c>
      <c r="E309" s="36" t="s">
        <v>2992</v>
      </c>
      <c r="H309" s="36">
        <f>IF('Раздел 5'!F26&lt;='Раздел 5'!D26,0,1)</f>
        <v>0</v>
      </c>
    </row>
    <row r="310" spans="1:8">
      <c r="A310" s="107" t="s">
        <v>15</v>
      </c>
      <c r="B310" s="36">
        <v>5</v>
      </c>
      <c r="C310" s="36">
        <v>46</v>
      </c>
      <c r="E310" s="36" t="s">
        <v>2993</v>
      </c>
      <c r="H310" s="36">
        <f>IF('Раздел 5'!F27&lt;='Раздел 5'!D27,0,1)</f>
        <v>0</v>
      </c>
    </row>
    <row r="311" spans="1:8">
      <c r="A311" s="107" t="s">
        <v>15</v>
      </c>
      <c r="B311" s="36">
        <v>5</v>
      </c>
      <c r="C311" s="36">
        <v>47</v>
      </c>
      <c r="E311" s="36" t="s">
        <v>2994</v>
      </c>
      <c r="H311" s="36">
        <f>IF('Раздел 5'!G5&lt;='Раздел 5'!D5,0,1)</f>
        <v>0</v>
      </c>
    </row>
    <row r="312" spans="1:8">
      <c r="A312" s="107" t="s">
        <v>15</v>
      </c>
      <c r="B312" s="36">
        <v>5</v>
      </c>
      <c r="C312" s="36">
        <v>48</v>
      </c>
      <c r="E312" s="36" t="s">
        <v>2995</v>
      </c>
      <c r="H312" s="36">
        <f>IF('Раздел 5'!G6&lt;='Раздел 5'!D6,0,1)</f>
        <v>0</v>
      </c>
    </row>
    <row r="313" spans="1:8">
      <c r="A313" s="107" t="s">
        <v>15</v>
      </c>
      <c r="B313" s="36">
        <v>5</v>
      </c>
      <c r="C313" s="36">
        <v>49</v>
      </c>
      <c r="E313" s="36" t="s">
        <v>2996</v>
      </c>
      <c r="H313" s="36">
        <f>IF('Раздел 5'!G7&lt;='Раздел 5'!D7,0,1)</f>
        <v>0</v>
      </c>
    </row>
    <row r="314" spans="1:8">
      <c r="A314" s="107" t="s">
        <v>15</v>
      </c>
      <c r="B314" s="36">
        <v>5</v>
      </c>
      <c r="C314" s="36">
        <v>50</v>
      </c>
      <c r="E314" s="36" t="s">
        <v>2997</v>
      </c>
      <c r="H314" s="36">
        <f>IF('Раздел 5'!G8&lt;='Раздел 5'!D8,0,1)</f>
        <v>0</v>
      </c>
    </row>
    <row r="315" spans="1:8">
      <c r="A315" s="107" t="s">
        <v>15</v>
      </c>
      <c r="B315" s="36">
        <v>5</v>
      </c>
      <c r="C315" s="36">
        <v>51</v>
      </c>
      <c r="E315" s="36" t="s">
        <v>2998</v>
      </c>
      <c r="H315" s="36">
        <f>IF('Раздел 5'!G9&lt;='Раздел 5'!D9,0,1)</f>
        <v>0</v>
      </c>
    </row>
    <row r="316" spans="1:8">
      <c r="A316" s="107" t="s">
        <v>15</v>
      </c>
      <c r="B316" s="36">
        <v>5</v>
      </c>
      <c r="C316" s="36">
        <v>52</v>
      </c>
      <c r="E316" s="36" t="s">
        <v>2999</v>
      </c>
      <c r="H316" s="36">
        <f>IF('Раздел 5'!G10&lt;='Раздел 5'!D10,0,1)</f>
        <v>0</v>
      </c>
    </row>
    <row r="317" spans="1:8">
      <c r="A317" s="107" t="s">
        <v>15</v>
      </c>
      <c r="B317" s="36">
        <v>5</v>
      </c>
      <c r="C317" s="36">
        <v>53</v>
      </c>
      <c r="E317" s="36" t="s">
        <v>3000</v>
      </c>
      <c r="H317" s="36">
        <f>IF('Раздел 5'!G11&lt;='Раздел 5'!D11,0,1)</f>
        <v>0</v>
      </c>
    </row>
    <row r="318" spans="1:8">
      <c r="A318" s="107" t="s">
        <v>15</v>
      </c>
      <c r="B318" s="36">
        <v>5</v>
      </c>
      <c r="C318" s="36">
        <v>54</v>
      </c>
      <c r="E318" s="36" t="s">
        <v>3001</v>
      </c>
      <c r="H318" s="36">
        <f>IF('Раздел 5'!G12&lt;='Раздел 5'!D12,0,1)</f>
        <v>0</v>
      </c>
    </row>
    <row r="319" spans="1:8">
      <c r="A319" s="107" t="s">
        <v>15</v>
      </c>
      <c r="B319" s="36">
        <v>5</v>
      </c>
      <c r="C319" s="36">
        <v>55</v>
      </c>
      <c r="E319" s="36" t="s">
        <v>3002</v>
      </c>
      <c r="H319" s="36">
        <f>IF('Раздел 5'!G13&lt;='Раздел 5'!D13,0,1)</f>
        <v>0</v>
      </c>
    </row>
    <row r="320" spans="1:8">
      <c r="A320" s="107" t="s">
        <v>15</v>
      </c>
      <c r="B320" s="36">
        <v>5</v>
      </c>
      <c r="C320" s="36">
        <v>56</v>
      </c>
      <c r="E320" s="36" t="s">
        <v>3003</v>
      </c>
      <c r="H320" s="36">
        <f>IF('Раздел 5'!G14&lt;='Раздел 5'!D14,0,1)</f>
        <v>0</v>
      </c>
    </row>
    <row r="321" spans="1:8">
      <c r="A321" s="107" t="s">
        <v>15</v>
      </c>
      <c r="B321" s="36">
        <v>5</v>
      </c>
      <c r="C321" s="36">
        <v>57</v>
      </c>
      <c r="E321" s="36" t="s">
        <v>3004</v>
      </c>
      <c r="H321" s="36">
        <f>IF('Раздел 5'!G15&lt;='Раздел 5'!D15,0,1)</f>
        <v>0</v>
      </c>
    </row>
    <row r="322" spans="1:8">
      <c r="A322" s="107" t="s">
        <v>15</v>
      </c>
      <c r="B322" s="36">
        <v>5</v>
      </c>
      <c r="C322" s="36">
        <v>58</v>
      </c>
      <c r="E322" s="36" t="s">
        <v>3005</v>
      </c>
      <c r="H322" s="36">
        <f>IF('Раздел 5'!G16&lt;='Раздел 5'!D16,0,1)</f>
        <v>0</v>
      </c>
    </row>
    <row r="323" spans="1:8">
      <c r="A323" s="107" t="s">
        <v>15</v>
      </c>
      <c r="B323" s="36">
        <v>5</v>
      </c>
      <c r="C323" s="36">
        <v>59</v>
      </c>
      <c r="E323" s="36" t="s">
        <v>3006</v>
      </c>
      <c r="H323" s="36">
        <f>IF('Раздел 5'!G17&lt;='Раздел 5'!D17,0,1)</f>
        <v>0</v>
      </c>
    </row>
    <row r="324" spans="1:8">
      <c r="A324" s="107" t="s">
        <v>15</v>
      </c>
      <c r="B324" s="36">
        <v>5</v>
      </c>
      <c r="C324" s="36">
        <v>60</v>
      </c>
      <c r="E324" s="36" t="s">
        <v>3007</v>
      </c>
      <c r="H324" s="36">
        <f>IF('Раздел 5'!G18&lt;='Раздел 5'!D18,0,1)</f>
        <v>0</v>
      </c>
    </row>
    <row r="325" spans="1:8">
      <c r="A325" s="107" t="s">
        <v>15</v>
      </c>
      <c r="B325" s="36">
        <v>5</v>
      </c>
      <c r="C325" s="36">
        <v>61</v>
      </c>
      <c r="E325" s="36" t="s">
        <v>3008</v>
      </c>
      <c r="H325" s="36">
        <f>IF('Раздел 5'!G19&lt;='Раздел 5'!D19,0,1)</f>
        <v>0</v>
      </c>
    </row>
    <row r="326" spans="1:8">
      <c r="A326" s="107" t="s">
        <v>15</v>
      </c>
      <c r="B326" s="36">
        <v>5</v>
      </c>
      <c r="C326" s="36">
        <v>62</v>
      </c>
      <c r="E326" s="36" t="s">
        <v>3009</v>
      </c>
      <c r="H326" s="36">
        <f>IF('Раздел 5'!G20&lt;='Раздел 5'!D20,0,1)</f>
        <v>0</v>
      </c>
    </row>
    <row r="327" spans="1:8">
      <c r="A327" s="107" t="s">
        <v>15</v>
      </c>
      <c r="B327" s="36">
        <v>5</v>
      </c>
      <c r="C327" s="36">
        <v>63</v>
      </c>
      <c r="E327" s="36" t="s">
        <v>3010</v>
      </c>
      <c r="H327" s="36">
        <f>IF('Раздел 5'!G21&lt;='Раздел 5'!D21,0,1)</f>
        <v>0</v>
      </c>
    </row>
    <row r="328" spans="1:8">
      <c r="A328" s="107" t="s">
        <v>15</v>
      </c>
      <c r="B328" s="36">
        <v>5</v>
      </c>
      <c r="C328" s="36">
        <v>64</v>
      </c>
      <c r="E328" s="36" t="s">
        <v>3011</v>
      </c>
      <c r="H328" s="36">
        <f>IF('Раздел 5'!G22&lt;='Раздел 5'!D22,0,1)</f>
        <v>0</v>
      </c>
    </row>
    <row r="329" spans="1:8">
      <c r="A329" s="107" t="s">
        <v>15</v>
      </c>
      <c r="B329" s="36">
        <v>5</v>
      </c>
      <c r="C329" s="36">
        <v>65</v>
      </c>
      <c r="E329" s="36" t="s">
        <v>3012</v>
      </c>
      <c r="H329" s="36">
        <f>IF('Раздел 5'!G23&lt;='Раздел 5'!D23,0,1)</f>
        <v>0</v>
      </c>
    </row>
    <row r="330" spans="1:8">
      <c r="A330" s="107" t="s">
        <v>15</v>
      </c>
      <c r="B330" s="36">
        <v>5</v>
      </c>
      <c r="C330" s="36">
        <v>66</v>
      </c>
      <c r="E330" s="36" t="s">
        <v>3013</v>
      </c>
      <c r="H330" s="36">
        <f>IF('Раздел 5'!G24&lt;='Раздел 5'!D24,0,1)</f>
        <v>0</v>
      </c>
    </row>
    <row r="331" spans="1:8">
      <c r="A331" s="107" t="s">
        <v>15</v>
      </c>
      <c r="B331" s="36">
        <v>5</v>
      </c>
      <c r="C331" s="36">
        <v>67</v>
      </c>
      <c r="E331" s="36" t="s">
        <v>3014</v>
      </c>
      <c r="H331" s="36">
        <f>IF('Раздел 5'!G25&lt;='Раздел 5'!D25,0,1)</f>
        <v>0</v>
      </c>
    </row>
    <row r="332" spans="1:8">
      <c r="A332" s="107" t="s">
        <v>15</v>
      </c>
      <c r="B332" s="36">
        <v>5</v>
      </c>
      <c r="C332" s="36">
        <v>68</v>
      </c>
      <c r="E332" s="36" t="s">
        <v>3015</v>
      </c>
      <c r="H332" s="36">
        <f>IF('Раздел 5'!G26&lt;='Раздел 5'!D26,0,1)</f>
        <v>0</v>
      </c>
    </row>
    <row r="333" spans="1:8">
      <c r="A333" s="107" t="s">
        <v>15</v>
      </c>
      <c r="B333" s="36">
        <v>5</v>
      </c>
      <c r="C333" s="36">
        <v>69</v>
      </c>
      <c r="E333" s="36" t="s">
        <v>3016</v>
      </c>
      <c r="H333" s="36">
        <f>IF('Раздел 5'!G27&lt;='Раздел 5'!D27,0,1)</f>
        <v>0</v>
      </c>
    </row>
    <row r="334" spans="1:8">
      <c r="A334" s="107" t="s">
        <v>15</v>
      </c>
      <c r="B334" s="36">
        <v>5</v>
      </c>
      <c r="C334" s="36">
        <v>70</v>
      </c>
      <c r="E334" s="36" t="s">
        <v>3017</v>
      </c>
      <c r="H334" s="36">
        <f>IF('Раздел 5'!H5&lt;='Раздел 5'!D5,0,1)</f>
        <v>0</v>
      </c>
    </row>
    <row r="335" spans="1:8">
      <c r="A335" s="107" t="s">
        <v>15</v>
      </c>
      <c r="B335" s="36">
        <v>5</v>
      </c>
      <c r="C335" s="36">
        <v>71</v>
      </c>
      <c r="E335" s="36" t="s">
        <v>3018</v>
      </c>
      <c r="H335" s="36">
        <f>IF('Раздел 5'!H6&lt;='Раздел 5'!D6,0,1)</f>
        <v>0</v>
      </c>
    </row>
    <row r="336" spans="1:8">
      <c r="A336" s="107" t="s">
        <v>15</v>
      </c>
      <c r="B336" s="36">
        <v>5</v>
      </c>
      <c r="C336" s="36">
        <v>72</v>
      </c>
      <c r="E336" s="36" t="s">
        <v>3019</v>
      </c>
      <c r="H336" s="36">
        <f>IF('Раздел 5'!H7&lt;='Раздел 5'!D7,0,1)</f>
        <v>0</v>
      </c>
    </row>
    <row r="337" spans="1:8">
      <c r="A337" s="107" t="s">
        <v>15</v>
      </c>
      <c r="B337" s="36">
        <v>5</v>
      </c>
      <c r="C337" s="36">
        <v>73</v>
      </c>
      <c r="E337" s="36" t="s">
        <v>3020</v>
      </c>
      <c r="H337" s="36">
        <f>IF('Раздел 5'!H8&lt;='Раздел 5'!D8,0,1)</f>
        <v>0</v>
      </c>
    </row>
    <row r="338" spans="1:8">
      <c r="A338" s="107" t="s">
        <v>15</v>
      </c>
      <c r="B338" s="36">
        <v>5</v>
      </c>
      <c r="C338" s="36">
        <v>74</v>
      </c>
      <c r="E338" s="36" t="s">
        <v>3021</v>
      </c>
      <c r="H338" s="36">
        <f>IF('Раздел 5'!H9&lt;='Раздел 5'!D9,0,1)</f>
        <v>0</v>
      </c>
    </row>
    <row r="339" spans="1:8">
      <c r="A339" s="107" t="s">
        <v>15</v>
      </c>
      <c r="B339" s="36">
        <v>5</v>
      </c>
      <c r="C339" s="36">
        <v>75</v>
      </c>
      <c r="E339" s="36" t="s">
        <v>3022</v>
      </c>
      <c r="H339" s="36">
        <f>IF('Раздел 5'!H10&lt;='Раздел 5'!D10,0,1)</f>
        <v>0</v>
      </c>
    </row>
    <row r="340" spans="1:8">
      <c r="A340" s="107" t="s">
        <v>15</v>
      </c>
      <c r="B340" s="36">
        <v>5</v>
      </c>
      <c r="C340" s="36">
        <v>76</v>
      </c>
      <c r="E340" s="36" t="s">
        <v>3023</v>
      </c>
      <c r="H340" s="36">
        <f>IF('Раздел 5'!H11&lt;='Раздел 5'!D11,0,1)</f>
        <v>0</v>
      </c>
    </row>
    <row r="341" spans="1:8">
      <c r="A341" s="107" t="s">
        <v>15</v>
      </c>
      <c r="B341" s="36">
        <v>5</v>
      </c>
      <c r="C341" s="36">
        <v>77</v>
      </c>
      <c r="E341" s="36" t="s">
        <v>3024</v>
      </c>
      <c r="H341" s="36">
        <f>IF('Раздел 5'!H12&lt;='Раздел 5'!D12,0,1)</f>
        <v>0</v>
      </c>
    </row>
    <row r="342" spans="1:8">
      <c r="A342" s="107" t="s">
        <v>15</v>
      </c>
      <c r="B342" s="36">
        <v>5</v>
      </c>
      <c r="C342" s="36">
        <v>78</v>
      </c>
      <c r="E342" s="36" t="s">
        <v>3025</v>
      </c>
      <c r="H342" s="36">
        <f>IF('Раздел 5'!H13&lt;='Раздел 5'!D13,0,1)</f>
        <v>0</v>
      </c>
    </row>
    <row r="343" spans="1:8">
      <c r="A343" s="107" t="s">
        <v>15</v>
      </c>
      <c r="B343" s="36">
        <v>5</v>
      </c>
      <c r="C343" s="36">
        <v>79</v>
      </c>
      <c r="E343" s="36" t="s">
        <v>3026</v>
      </c>
      <c r="H343" s="36">
        <f>IF('Раздел 5'!H14&lt;='Раздел 5'!D14,0,1)</f>
        <v>0</v>
      </c>
    </row>
    <row r="344" spans="1:8">
      <c r="A344" s="107" t="s">
        <v>15</v>
      </c>
      <c r="B344" s="36">
        <v>5</v>
      </c>
      <c r="C344" s="36">
        <v>80</v>
      </c>
      <c r="E344" s="36" t="s">
        <v>3027</v>
      </c>
      <c r="H344" s="36">
        <f>IF('Раздел 5'!H15&lt;='Раздел 5'!D15,0,1)</f>
        <v>0</v>
      </c>
    </row>
    <row r="345" spans="1:8">
      <c r="A345" s="107" t="s">
        <v>15</v>
      </c>
      <c r="B345" s="36">
        <v>5</v>
      </c>
      <c r="C345" s="36">
        <v>81</v>
      </c>
      <c r="E345" s="36" t="s">
        <v>3028</v>
      </c>
      <c r="H345" s="36">
        <f>IF('Раздел 5'!H16&lt;='Раздел 5'!D16,0,1)</f>
        <v>0</v>
      </c>
    </row>
    <row r="346" spans="1:8">
      <c r="A346" s="107" t="s">
        <v>15</v>
      </c>
      <c r="B346" s="36">
        <v>5</v>
      </c>
      <c r="C346" s="36">
        <v>82</v>
      </c>
      <c r="E346" s="36" t="s">
        <v>3029</v>
      </c>
      <c r="H346" s="36">
        <f>IF('Раздел 5'!H17&lt;='Раздел 5'!D17,0,1)</f>
        <v>0</v>
      </c>
    </row>
    <row r="347" spans="1:8">
      <c r="A347" s="107" t="s">
        <v>15</v>
      </c>
      <c r="B347" s="36">
        <v>5</v>
      </c>
      <c r="C347" s="36">
        <v>83</v>
      </c>
      <c r="E347" s="36" t="s">
        <v>3030</v>
      </c>
      <c r="H347" s="36">
        <f>IF('Раздел 5'!H18&lt;='Раздел 5'!D18,0,1)</f>
        <v>0</v>
      </c>
    </row>
    <row r="348" spans="1:8">
      <c r="A348" s="107" t="s">
        <v>15</v>
      </c>
      <c r="B348" s="36">
        <v>5</v>
      </c>
      <c r="C348" s="36">
        <v>84</v>
      </c>
      <c r="E348" s="36" t="s">
        <v>3031</v>
      </c>
      <c r="H348" s="36">
        <f>IF('Раздел 5'!H19&lt;='Раздел 5'!D19,0,1)</f>
        <v>0</v>
      </c>
    </row>
    <row r="349" spans="1:8">
      <c r="A349" s="107" t="s">
        <v>15</v>
      </c>
      <c r="B349" s="36">
        <v>5</v>
      </c>
      <c r="C349" s="36">
        <v>85</v>
      </c>
      <c r="E349" s="36" t="s">
        <v>3032</v>
      </c>
      <c r="H349" s="36">
        <f>IF('Раздел 5'!H20&lt;='Раздел 5'!D20,0,1)</f>
        <v>0</v>
      </c>
    </row>
    <row r="350" spans="1:8">
      <c r="A350" s="107" t="s">
        <v>15</v>
      </c>
      <c r="B350" s="36">
        <v>5</v>
      </c>
      <c r="C350" s="36">
        <v>86</v>
      </c>
      <c r="E350" s="36" t="s">
        <v>3033</v>
      </c>
      <c r="H350" s="36">
        <f>IF('Раздел 5'!H21&lt;='Раздел 5'!D21,0,1)</f>
        <v>0</v>
      </c>
    </row>
    <row r="351" spans="1:8">
      <c r="A351" s="107" t="s">
        <v>15</v>
      </c>
      <c r="B351" s="36">
        <v>5</v>
      </c>
      <c r="C351" s="36">
        <v>87</v>
      </c>
      <c r="E351" s="36" t="s">
        <v>3034</v>
      </c>
      <c r="H351" s="36">
        <f>IF('Раздел 5'!H22&lt;='Раздел 5'!D22,0,1)</f>
        <v>0</v>
      </c>
    </row>
    <row r="352" spans="1:8">
      <c r="A352" s="107" t="s">
        <v>15</v>
      </c>
      <c r="B352" s="36">
        <v>5</v>
      </c>
      <c r="C352" s="36">
        <v>88</v>
      </c>
      <c r="E352" s="36" t="s">
        <v>3035</v>
      </c>
      <c r="H352" s="36">
        <f>IF('Раздел 5'!H23&lt;='Раздел 5'!D23,0,1)</f>
        <v>0</v>
      </c>
    </row>
    <row r="353" spans="1:8">
      <c r="A353" s="107" t="s">
        <v>15</v>
      </c>
      <c r="B353" s="36">
        <v>5</v>
      </c>
      <c r="C353" s="36">
        <v>89</v>
      </c>
      <c r="E353" s="36" t="s">
        <v>3036</v>
      </c>
      <c r="H353" s="36">
        <f>IF('Раздел 5'!H24&lt;='Раздел 5'!D24,0,1)</f>
        <v>0</v>
      </c>
    </row>
    <row r="354" spans="1:8">
      <c r="A354" s="107" t="s">
        <v>15</v>
      </c>
      <c r="B354" s="36">
        <v>5</v>
      </c>
      <c r="C354" s="36">
        <v>90</v>
      </c>
      <c r="E354" s="36" t="s">
        <v>3037</v>
      </c>
      <c r="H354" s="36">
        <f>IF('Раздел 5'!H25&lt;='Раздел 5'!D25,0,1)</f>
        <v>0</v>
      </c>
    </row>
    <row r="355" spans="1:8">
      <c r="A355" s="107" t="s">
        <v>15</v>
      </c>
      <c r="B355" s="36">
        <v>5</v>
      </c>
      <c r="C355" s="36">
        <v>91</v>
      </c>
      <c r="E355" s="36" t="s">
        <v>3038</v>
      </c>
      <c r="H355" s="36">
        <f>IF('Раздел 5'!H26&lt;='Раздел 5'!D26,0,1)</f>
        <v>0</v>
      </c>
    </row>
    <row r="356" spans="1:8">
      <c r="A356" s="107" t="s">
        <v>15</v>
      </c>
      <c r="B356" s="36">
        <v>5</v>
      </c>
      <c r="C356" s="36">
        <v>92</v>
      </c>
      <c r="E356" s="36" t="s">
        <v>3039</v>
      </c>
      <c r="H356" s="36">
        <f>IF('Раздел 5'!H27&lt;='Раздел 5'!D27,0,1)</f>
        <v>0</v>
      </c>
    </row>
    <row r="357" spans="1:8">
      <c r="A357" s="107" t="s">
        <v>15</v>
      </c>
      <c r="B357" s="36">
        <v>5</v>
      </c>
      <c r="C357" s="36">
        <v>93</v>
      </c>
      <c r="E357" s="36" t="s">
        <v>3040</v>
      </c>
      <c r="H357" s="36">
        <f>IF('Раздел 5'!I5&lt;='Раздел 5'!D5,0,1)</f>
        <v>0</v>
      </c>
    </row>
    <row r="358" spans="1:8">
      <c r="A358" s="107" t="s">
        <v>15</v>
      </c>
      <c r="B358" s="36">
        <v>5</v>
      </c>
      <c r="C358" s="36">
        <v>94</v>
      </c>
      <c r="E358" s="36" t="s">
        <v>3041</v>
      </c>
      <c r="H358" s="36">
        <f>IF('Раздел 5'!I6&lt;='Раздел 5'!D6,0,1)</f>
        <v>0</v>
      </c>
    </row>
    <row r="359" spans="1:8">
      <c r="A359" s="107" t="s">
        <v>15</v>
      </c>
      <c r="B359" s="36">
        <v>5</v>
      </c>
      <c r="C359" s="36">
        <v>95</v>
      </c>
      <c r="E359" s="36" t="s">
        <v>3042</v>
      </c>
      <c r="H359" s="36">
        <f>IF('Раздел 5'!I7&lt;='Раздел 5'!D7,0,1)</f>
        <v>0</v>
      </c>
    </row>
    <row r="360" spans="1:8">
      <c r="A360" s="107" t="s">
        <v>15</v>
      </c>
      <c r="B360" s="36">
        <v>5</v>
      </c>
      <c r="C360" s="36">
        <v>96</v>
      </c>
      <c r="E360" s="36" t="s">
        <v>3043</v>
      </c>
      <c r="H360" s="36">
        <f>IF('Раздел 5'!I8&lt;='Раздел 5'!D8,0,1)</f>
        <v>0</v>
      </c>
    </row>
    <row r="361" spans="1:8">
      <c r="A361" s="107" t="s">
        <v>15</v>
      </c>
      <c r="B361" s="36">
        <v>5</v>
      </c>
      <c r="C361" s="36">
        <v>97</v>
      </c>
      <c r="E361" s="36" t="s">
        <v>3044</v>
      </c>
      <c r="H361" s="36">
        <f>IF('Раздел 5'!I9&lt;='Раздел 5'!D9,0,1)</f>
        <v>0</v>
      </c>
    </row>
    <row r="362" spans="1:8">
      <c r="A362" s="107" t="s">
        <v>15</v>
      </c>
      <c r="B362" s="36">
        <v>5</v>
      </c>
      <c r="C362" s="36">
        <v>98</v>
      </c>
      <c r="E362" s="36" t="s">
        <v>3045</v>
      </c>
      <c r="H362" s="36">
        <f>IF('Раздел 5'!I10&lt;='Раздел 5'!D10,0,1)</f>
        <v>0</v>
      </c>
    </row>
    <row r="363" spans="1:8">
      <c r="A363" s="107" t="s">
        <v>15</v>
      </c>
      <c r="B363" s="36">
        <v>5</v>
      </c>
      <c r="C363" s="36">
        <v>99</v>
      </c>
      <c r="E363" s="36" t="s">
        <v>3046</v>
      </c>
      <c r="H363" s="36">
        <f>IF('Раздел 5'!I11&lt;='Раздел 5'!D11,0,1)</f>
        <v>0</v>
      </c>
    </row>
    <row r="364" spans="1:8">
      <c r="A364" s="107" t="s">
        <v>15</v>
      </c>
      <c r="B364" s="36">
        <v>5</v>
      </c>
      <c r="C364" s="36">
        <v>100</v>
      </c>
      <c r="E364" s="36" t="s">
        <v>3047</v>
      </c>
      <c r="H364" s="36">
        <f>IF('Раздел 5'!I12&lt;='Раздел 5'!D12,0,1)</f>
        <v>0</v>
      </c>
    </row>
    <row r="365" spans="1:8">
      <c r="A365" s="107" t="s">
        <v>15</v>
      </c>
      <c r="B365" s="36">
        <v>5</v>
      </c>
      <c r="C365" s="36">
        <v>101</v>
      </c>
      <c r="E365" s="36" t="s">
        <v>3048</v>
      </c>
      <c r="H365" s="36">
        <f>IF('Раздел 5'!I13&lt;='Раздел 5'!D13,0,1)</f>
        <v>0</v>
      </c>
    </row>
    <row r="366" spans="1:8">
      <c r="A366" s="107" t="s">
        <v>15</v>
      </c>
      <c r="B366" s="36">
        <v>5</v>
      </c>
      <c r="C366" s="36">
        <v>102</v>
      </c>
      <c r="E366" s="36" t="s">
        <v>3049</v>
      </c>
      <c r="H366" s="36">
        <f>IF('Раздел 5'!I14&lt;='Раздел 5'!D14,0,1)</f>
        <v>0</v>
      </c>
    </row>
    <row r="367" spans="1:8">
      <c r="A367" s="107" t="s">
        <v>15</v>
      </c>
      <c r="B367" s="36">
        <v>5</v>
      </c>
      <c r="C367" s="36">
        <v>103</v>
      </c>
      <c r="E367" s="36" t="s">
        <v>3050</v>
      </c>
      <c r="H367" s="36">
        <f>IF('Раздел 5'!I15&lt;='Раздел 5'!D15,0,1)</f>
        <v>0</v>
      </c>
    </row>
    <row r="368" spans="1:8">
      <c r="A368" s="107" t="s">
        <v>15</v>
      </c>
      <c r="B368" s="36">
        <v>5</v>
      </c>
      <c r="C368" s="36">
        <v>104</v>
      </c>
      <c r="E368" s="36" t="s">
        <v>3051</v>
      </c>
      <c r="H368" s="36">
        <f>IF('Раздел 5'!I16&lt;='Раздел 5'!D16,0,1)</f>
        <v>0</v>
      </c>
    </row>
    <row r="369" spans="1:8">
      <c r="A369" s="107" t="s">
        <v>15</v>
      </c>
      <c r="B369" s="36">
        <v>5</v>
      </c>
      <c r="C369" s="36">
        <v>105</v>
      </c>
      <c r="E369" s="36" t="s">
        <v>3052</v>
      </c>
      <c r="H369" s="36">
        <f>IF('Раздел 5'!I17&lt;='Раздел 5'!D17,0,1)</f>
        <v>0</v>
      </c>
    </row>
    <row r="370" spans="1:8">
      <c r="A370" s="107" t="s">
        <v>15</v>
      </c>
      <c r="B370" s="36">
        <v>5</v>
      </c>
      <c r="C370" s="36">
        <v>106</v>
      </c>
      <c r="E370" s="36" t="s">
        <v>3053</v>
      </c>
      <c r="H370" s="36">
        <f>IF('Раздел 5'!I18&lt;='Раздел 5'!D18,0,1)</f>
        <v>0</v>
      </c>
    </row>
    <row r="371" spans="1:8">
      <c r="A371" s="107" t="s">
        <v>15</v>
      </c>
      <c r="B371" s="36">
        <v>5</v>
      </c>
      <c r="C371" s="36">
        <v>107</v>
      </c>
      <c r="E371" s="36" t="s">
        <v>3054</v>
      </c>
      <c r="H371" s="36">
        <f>IF('Раздел 5'!I19&lt;='Раздел 5'!D19,0,1)</f>
        <v>0</v>
      </c>
    </row>
    <row r="372" spans="1:8">
      <c r="A372" s="107" t="s">
        <v>15</v>
      </c>
      <c r="B372" s="36">
        <v>5</v>
      </c>
      <c r="C372" s="36">
        <v>108</v>
      </c>
      <c r="E372" s="36" t="s">
        <v>3055</v>
      </c>
      <c r="H372" s="36">
        <f>IF('Раздел 5'!I20&lt;='Раздел 5'!D20,0,1)</f>
        <v>0</v>
      </c>
    </row>
    <row r="373" spans="1:8">
      <c r="A373" s="107" t="s">
        <v>15</v>
      </c>
      <c r="B373" s="36">
        <v>5</v>
      </c>
      <c r="C373" s="36">
        <v>109</v>
      </c>
      <c r="E373" s="36" t="s">
        <v>3056</v>
      </c>
      <c r="H373" s="36">
        <f>IF('Раздел 5'!I21&lt;='Раздел 5'!D21,0,1)</f>
        <v>0</v>
      </c>
    </row>
    <row r="374" spans="1:8">
      <c r="A374" s="107" t="s">
        <v>15</v>
      </c>
      <c r="B374" s="36">
        <v>5</v>
      </c>
      <c r="C374" s="36">
        <v>110</v>
      </c>
      <c r="E374" s="36" t="s">
        <v>3057</v>
      </c>
      <c r="H374" s="36">
        <f>IF('Раздел 5'!I22&lt;='Раздел 5'!D22,0,1)</f>
        <v>0</v>
      </c>
    </row>
    <row r="375" spans="1:8">
      <c r="A375" s="107" t="s">
        <v>15</v>
      </c>
      <c r="B375" s="36">
        <v>5</v>
      </c>
      <c r="C375" s="36">
        <v>111</v>
      </c>
      <c r="E375" s="36" t="s">
        <v>3058</v>
      </c>
      <c r="H375" s="36">
        <f>IF('Раздел 5'!I23&lt;='Раздел 5'!D23,0,1)</f>
        <v>0</v>
      </c>
    </row>
    <row r="376" spans="1:8">
      <c r="A376" s="107" t="s">
        <v>15</v>
      </c>
      <c r="B376" s="36">
        <v>5</v>
      </c>
      <c r="C376" s="36">
        <v>112</v>
      </c>
      <c r="E376" s="36" t="s">
        <v>3059</v>
      </c>
      <c r="H376" s="36">
        <f>IF('Раздел 5'!I24&lt;='Раздел 5'!D24,0,1)</f>
        <v>0</v>
      </c>
    </row>
    <row r="377" spans="1:8">
      <c r="A377" s="107" t="s">
        <v>15</v>
      </c>
      <c r="B377" s="36">
        <v>5</v>
      </c>
      <c r="C377" s="36">
        <v>113</v>
      </c>
      <c r="E377" s="36" t="s">
        <v>3060</v>
      </c>
      <c r="H377" s="36">
        <f>IF('Раздел 5'!I25&lt;='Раздел 5'!D25,0,1)</f>
        <v>0</v>
      </c>
    </row>
    <row r="378" spans="1:8">
      <c r="A378" s="107" t="s">
        <v>15</v>
      </c>
      <c r="B378" s="36">
        <v>5</v>
      </c>
      <c r="C378" s="36">
        <v>114</v>
      </c>
      <c r="E378" s="36" t="s">
        <v>3061</v>
      </c>
      <c r="H378" s="36">
        <f>IF('Раздел 5'!I26&lt;='Раздел 5'!D26,0,1)</f>
        <v>0</v>
      </c>
    </row>
    <row r="379" spans="1:8">
      <c r="A379" s="107" t="s">
        <v>15</v>
      </c>
      <c r="B379" s="36">
        <v>5</v>
      </c>
      <c r="C379" s="36">
        <v>115</v>
      </c>
      <c r="E379" s="36" t="s">
        <v>3062</v>
      </c>
      <c r="H379" s="36">
        <f>IF('Раздел 5'!I27&lt;='Раздел 5'!D27,0,1)</f>
        <v>0</v>
      </c>
    </row>
    <row r="380" spans="1:8">
      <c r="A380" s="107" t="s">
        <v>15</v>
      </c>
      <c r="B380" s="36">
        <v>5</v>
      </c>
      <c r="C380" s="36">
        <v>255</v>
      </c>
      <c r="E380" s="36" t="s">
        <v>3063</v>
      </c>
      <c r="H380" s="107">
        <f>IF('Раздел 5'!D9&lt;='Раздел 5'!D8,0,1)</f>
        <v>0</v>
      </c>
    </row>
    <row r="381" spans="1:8">
      <c r="A381" s="107" t="s">
        <v>15</v>
      </c>
      <c r="B381" s="36">
        <v>5</v>
      </c>
      <c r="C381" s="36">
        <v>256</v>
      </c>
      <c r="E381" s="36" t="s">
        <v>3064</v>
      </c>
      <c r="H381" s="107">
        <f>IF('Раздел 5'!E9&lt;='Раздел 5'!E8,0,1)</f>
        <v>0</v>
      </c>
    </row>
    <row r="382" spans="1:8">
      <c r="A382" s="107" t="s">
        <v>15</v>
      </c>
      <c r="B382" s="36">
        <v>5</v>
      </c>
      <c r="C382" s="36">
        <v>257</v>
      </c>
      <c r="E382" s="36" t="s">
        <v>3065</v>
      </c>
      <c r="H382" s="107">
        <f>IF('Раздел 5'!F9&lt;='Раздел 5'!F8,0,1)</f>
        <v>0</v>
      </c>
    </row>
    <row r="383" spans="1:8">
      <c r="A383" s="107" t="s">
        <v>15</v>
      </c>
      <c r="B383" s="36">
        <v>5</v>
      </c>
      <c r="C383" s="36">
        <v>258</v>
      </c>
      <c r="E383" s="36" t="s">
        <v>3066</v>
      </c>
      <c r="H383" s="107">
        <f>IF('Раздел 5'!G9&lt;='Раздел 5'!G8,0,1)</f>
        <v>0</v>
      </c>
    </row>
    <row r="384" spans="1:8">
      <c r="A384" s="107" t="s">
        <v>15</v>
      </c>
      <c r="B384" s="36">
        <v>5</v>
      </c>
      <c r="C384" s="36">
        <v>259</v>
      </c>
      <c r="E384" s="36" t="s">
        <v>3067</v>
      </c>
      <c r="H384" s="107">
        <f>IF('Раздел 5'!H9&lt;='Раздел 5'!H8,0,1)</f>
        <v>0</v>
      </c>
    </row>
    <row r="385" spans="1:8">
      <c r="A385" s="107" t="s">
        <v>15</v>
      </c>
      <c r="B385" s="36">
        <v>5</v>
      </c>
      <c r="C385" s="36">
        <v>260</v>
      </c>
      <c r="E385" s="36" t="s">
        <v>3068</v>
      </c>
      <c r="H385" s="107">
        <f>IF('Раздел 5'!I9&lt;='Раздел 5'!I8,0,1)</f>
        <v>0</v>
      </c>
    </row>
    <row r="386" spans="1:8">
      <c r="A386" s="107" t="s">
        <v>15</v>
      </c>
      <c r="B386" s="36">
        <v>5</v>
      </c>
      <c r="C386" s="36">
        <v>261</v>
      </c>
      <c r="E386" s="36" t="s">
        <v>3069</v>
      </c>
      <c r="H386" s="107">
        <f>IF('Раздел 5'!J9&lt;='Раздел 5'!J8,0,1)</f>
        <v>0</v>
      </c>
    </row>
    <row r="387" spans="1:8">
      <c r="A387" s="107" t="s">
        <v>15</v>
      </c>
      <c r="B387" s="36">
        <v>5</v>
      </c>
      <c r="C387" s="36">
        <v>262</v>
      </c>
      <c r="E387" s="36" t="s">
        <v>3070</v>
      </c>
      <c r="H387" s="107">
        <f>IF('Раздел 5'!K9&lt;='Раздел 5'!K8,0,1)</f>
        <v>0</v>
      </c>
    </row>
    <row r="388" spans="1:8">
      <c r="A388" s="107" t="s">
        <v>15</v>
      </c>
      <c r="B388" s="36">
        <v>5</v>
      </c>
      <c r="C388" s="36">
        <v>263</v>
      </c>
      <c r="E388" s="36" t="s">
        <v>3071</v>
      </c>
      <c r="H388" s="107">
        <f>IF('Раздел 5'!L9&lt;='Раздел 5'!L8,0,1)</f>
        <v>0</v>
      </c>
    </row>
    <row r="389" spans="1:8">
      <c r="A389" s="107" t="s">
        <v>15</v>
      </c>
      <c r="B389" s="36">
        <v>5</v>
      </c>
      <c r="C389" s="36">
        <v>264</v>
      </c>
      <c r="E389" s="36" t="s">
        <v>3072</v>
      </c>
      <c r="H389" s="107">
        <f>IF('Раздел 5'!M9&lt;='Раздел 5'!M8,0,1)</f>
        <v>0</v>
      </c>
    </row>
    <row r="390" spans="1:8">
      <c r="A390" s="107" t="s">
        <v>15</v>
      </c>
      <c r="B390" s="36">
        <v>5</v>
      </c>
      <c r="C390" s="36">
        <v>265</v>
      </c>
      <c r="E390" s="36" t="s">
        <v>3073</v>
      </c>
      <c r="H390" s="107">
        <f>IF('Раздел 5'!N9&lt;='Раздел 5'!N8,0,1)</f>
        <v>0</v>
      </c>
    </row>
    <row r="391" spans="1:8">
      <c r="A391" s="107" t="s">
        <v>15</v>
      </c>
      <c r="B391" s="36">
        <v>5</v>
      </c>
      <c r="C391" s="36">
        <v>266</v>
      </c>
      <c r="E391" s="36" t="s">
        <v>3074</v>
      </c>
      <c r="H391" s="107">
        <f>IF('Раздел 5'!D13&lt;='Раздел 5'!D12,0,1)</f>
        <v>0</v>
      </c>
    </row>
    <row r="392" spans="1:8">
      <c r="A392" s="107" t="s">
        <v>15</v>
      </c>
      <c r="B392" s="36">
        <v>5</v>
      </c>
      <c r="C392" s="36">
        <v>267</v>
      </c>
      <c r="E392" s="36" t="s">
        <v>3075</v>
      </c>
      <c r="H392" s="107">
        <f>IF('Раздел 5'!E13&lt;='Раздел 5'!E12,0,1)</f>
        <v>0</v>
      </c>
    </row>
    <row r="393" spans="1:8">
      <c r="A393" s="107" t="s">
        <v>15</v>
      </c>
      <c r="B393" s="36">
        <v>5</v>
      </c>
      <c r="C393" s="36">
        <v>268</v>
      </c>
      <c r="E393" s="36" t="s">
        <v>3076</v>
      </c>
      <c r="H393" s="107">
        <f>IF('Раздел 5'!F13&lt;='Раздел 5'!F12,0,1)</f>
        <v>0</v>
      </c>
    </row>
    <row r="394" spans="1:8">
      <c r="A394" s="107" t="s">
        <v>15</v>
      </c>
      <c r="B394" s="36">
        <v>5</v>
      </c>
      <c r="C394" s="36">
        <v>269</v>
      </c>
      <c r="E394" s="36" t="s">
        <v>3077</v>
      </c>
      <c r="H394" s="107">
        <f>IF('Раздел 5'!G13&lt;='Раздел 5'!G12,0,1)</f>
        <v>0</v>
      </c>
    </row>
    <row r="395" spans="1:8">
      <c r="A395" s="107" t="s">
        <v>15</v>
      </c>
      <c r="B395" s="36">
        <v>5</v>
      </c>
      <c r="C395" s="36">
        <v>270</v>
      </c>
      <c r="E395" s="36" t="s">
        <v>3078</v>
      </c>
      <c r="H395" s="107">
        <f>IF('Раздел 5'!H13&lt;='Раздел 5'!H12,0,1)</f>
        <v>0</v>
      </c>
    </row>
    <row r="396" spans="1:8">
      <c r="A396" s="107" t="s">
        <v>15</v>
      </c>
      <c r="B396" s="36">
        <v>5</v>
      </c>
      <c r="C396" s="36">
        <v>271</v>
      </c>
      <c r="E396" s="36" t="s">
        <v>3079</v>
      </c>
      <c r="H396" s="107">
        <f>IF('Раздел 5'!I13&lt;='Раздел 5'!I12,0,1)</f>
        <v>0</v>
      </c>
    </row>
    <row r="397" spans="1:8">
      <c r="A397" s="107" t="s">
        <v>15</v>
      </c>
      <c r="B397" s="36">
        <v>5</v>
      </c>
      <c r="C397" s="36">
        <v>272</v>
      </c>
      <c r="E397" s="36" t="s">
        <v>3080</v>
      </c>
      <c r="H397" s="107">
        <f>IF('Раздел 5'!J13&lt;='Раздел 5'!J12,0,1)</f>
        <v>0</v>
      </c>
    </row>
    <row r="398" spans="1:8">
      <c r="A398" s="107" t="s">
        <v>15</v>
      </c>
      <c r="B398" s="36">
        <v>5</v>
      </c>
      <c r="C398" s="36">
        <v>273</v>
      </c>
      <c r="E398" s="36" t="s">
        <v>3081</v>
      </c>
      <c r="H398" s="107">
        <f>IF('Раздел 5'!K13&lt;='Раздел 5'!K12,0,1)</f>
        <v>0</v>
      </c>
    </row>
    <row r="399" spans="1:8">
      <c r="A399" s="107" t="s">
        <v>15</v>
      </c>
      <c r="B399" s="36">
        <v>5</v>
      </c>
      <c r="C399" s="36">
        <v>274</v>
      </c>
      <c r="E399" s="36" t="s">
        <v>3082</v>
      </c>
      <c r="H399" s="107">
        <f>IF('Раздел 5'!L13&lt;='Раздел 5'!L12,0,1)</f>
        <v>0</v>
      </c>
    </row>
    <row r="400" spans="1:8">
      <c r="A400" s="107" t="s">
        <v>15</v>
      </c>
      <c r="B400" s="36">
        <v>5</v>
      </c>
      <c r="C400" s="36">
        <v>275</v>
      </c>
      <c r="E400" s="36" t="s">
        <v>3083</v>
      </c>
      <c r="H400" s="107">
        <f>IF('Раздел 5'!M13&lt;='Раздел 5'!M12,0,1)</f>
        <v>0</v>
      </c>
    </row>
    <row r="401" spans="1:8">
      <c r="A401" s="107" t="s">
        <v>15</v>
      </c>
      <c r="B401" s="36">
        <v>5</v>
      </c>
      <c r="C401" s="36">
        <v>276</v>
      </c>
      <c r="E401" s="36" t="s">
        <v>3084</v>
      </c>
      <c r="H401" s="107">
        <f>IF('Раздел 5'!N13&lt;='Раздел 5'!N12,0,1)</f>
        <v>0</v>
      </c>
    </row>
    <row r="402" spans="1:8">
      <c r="A402" s="107" t="s">
        <v>15</v>
      </c>
      <c r="B402" s="36">
        <v>5</v>
      </c>
      <c r="C402" s="36">
        <v>277</v>
      </c>
      <c r="E402" s="36" t="s">
        <v>3085</v>
      </c>
      <c r="H402" s="107">
        <f>IF('Раздел 5'!D19&lt;='Раздел 5'!D18,0,1)</f>
        <v>0</v>
      </c>
    </row>
    <row r="403" spans="1:8">
      <c r="A403" s="107" t="s">
        <v>15</v>
      </c>
      <c r="B403" s="36">
        <v>5</v>
      </c>
      <c r="C403" s="36">
        <v>278</v>
      </c>
      <c r="E403" s="36" t="s">
        <v>3086</v>
      </c>
      <c r="H403" s="107">
        <f>IF('Раздел 5'!E19&lt;='Раздел 5'!E18,0,1)</f>
        <v>0</v>
      </c>
    </row>
    <row r="404" spans="1:8">
      <c r="A404" s="107" t="s">
        <v>15</v>
      </c>
      <c r="B404" s="36">
        <v>5</v>
      </c>
      <c r="C404" s="36">
        <v>279</v>
      </c>
      <c r="E404" s="36" t="s">
        <v>3087</v>
      </c>
      <c r="H404" s="107">
        <f>IF('Раздел 5'!F19&lt;='Раздел 5'!F18,0,1)</f>
        <v>0</v>
      </c>
    </row>
    <row r="405" spans="1:8">
      <c r="A405" s="107" t="s">
        <v>15</v>
      </c>
      <c r="B405" s="36">
        <v>5</v>
      </c>
      <c r="C405" s="36">
        <v>280</v>
      </c>
      <c r="E405" s="36" t="s">
        <v>3088</v>
      </c>
      <c r="H405" s="107">
        <f>IF('Раздел 5'!G19&lt;='Раздел 5'!G18,0,1)</f>
        <v>0</v>
      </c>
    </row>
    <row r="406" spans="1:8">
      <c r="A406" s="107" t="s">
        <v>15</v>
      </c>
      <c r="B406" s="36">
        <v>5</v>
      </c>
      <c r="C406" s="36">
        <v>281</v>
      </c>
      <c r="E406" s="36" t="s">
        <v>3089</v>
      </c>
      <c r="H406" s="107">
        <f>IF('Раздел 5'!H19&lt;='Раздел 5'!H18,0,1)</f>
        <v>0</v>
      </c>
    </row>
    <row r="407" spans="1:8">
      <c r="A407" s="107" t="s">
        <v>15</v>
      </c>
      <c r="B407" s="36">
        <v>5</v>
      </c>
      <c r="C407" s="36">
        <v>282</v>
      </c>
      <c r="E407" s="36" t="s">
        <v>3090</v>
      </c>
      <c r="H407" s="107">
        <f>IF('Раздел 5'!I19&lt;='Раздел 5'!I18,0,1)</f>
        <v>0</v>
      </c>
    </row>
    <row r="408" spans="1:8">
      <c r="A408" s="107" t="s">
        <v>15</v>
      </c>
      <c r="B408" s="36">
        <v>5</v>
      </c>
      <c r="C408" s="36">
        <v>283</v>
      </c>
      <c r="E408" s="36" t="s">
        <v>3091</v>
      </c>
      <c r="H408" s="107">
        <f>IF('Раздел 5'!J19&lt;='Раздел 5'!J18,0,1)</f>
        <v>0</v>
      </c>
    </row>
    <row r="409" spans="1:8">
      <c r="A409" s="107" t="s">
        <v>15</v>
      </c>
      <c r="B409" s="36">
        <v>5</v>
      </c>
      <c r="C409" s="36">
        <v>284</v>
      </c>
      <c r="E409" s="36" t="s">
        <v>3092</v>
      </c>
      <c r="H409" s="107">
        <f>IF('Раздел 5'!K19&lt;='Раздел 5'!K18,0,1)</f>
        <v>0</v>
      </c>
    </row>
    <row r="410" spans="1:8">
      <c r="A410" s="107" t="s">
        <v>15</v>
      </c>
      <c r="B410" s="36">
        <v>5</v>
      </c>
      <c r="C410" s="36">
        <v>285</v>
      </c>
      <c r="E410" s="36" t="s">
        <v>3093</v>
      </c>
      <c r="H410" s="107">
        <f>IF('Раздел 5'!L19&lt;='Раздел 5'!L18,0,1)</f>
        <v>0</v>
      </c>
    </row>
    <row r="411" spans="1:8">
      <c r="A411" s="107" t="s">
        <v>15</v>
      </c>
      <c r="B411" s="36">
        <v>5</v>
      </c>
      <c r="C411" s="36">
        <v>286</v>
      </c>
      <c r="E411" s="36" t="s">
        <v>3094</v>
      </c>
      <c r="H411" s="107">
        <f>IF('Раздел 5'!M19&lt;='Раздел 5'!M18,0,1)</f>
        <v>0</v>
      </c>
    </row>
    <row r="412" spans="1:8">
      <c r="A412" s="107" t="s">
        <v>15</v>
      </c>
      <c r="B412" s="36">
        <v>5</v>
      </c>
      <c r="C412" s="36">
        <v>287</v>
      </c>
      <c r="E412" s="36" t="s">
        <v>3095</v>
      </c>
      <c r="H412" s="107">
        <f>IF('Раздел 5'!N19&lt;='Раздел 5'!N18,0,1)</f>
        <v>0</v>
      </c>
    </row>
    <row r="413" spans="1:8">
      <c r="A413" s="107" t="s">
        <v>15</v>
      </c>
      <c r="B413" s="36">
        <v>5</v>
      </c>
      <c r="C413" s="36">
        <v>288</v>
      </c>
      <c r="E413" s="36" t="s">
        <v>3096</v>
      </c>
      <c r="H413" s="107">
        <f>IF('Раздел 5'!D20&lt;='Раздел 5'!D18,0,1)</f>
        <v>0</v>
      </c>
    </row>
    <row r="414" spans="1:8">
      <c r="A414" s="107" t="s">
        <v>15</v>
      </c>
      <c r="B414" s="36">
        <v>5</v>
      </c>
      <c r="C414" s="36">
        <v>289</v>
      </c>
      <c r="E414" s="36" t="s">
        <v>3097</v>
      </c>
      <c r="H414" s="107">
        <f>IF('Раздел 5'!E20&lt;='Раздел 5'!E18,0,1)</f>
        <v>0</v>
      </c>
    </row>
    <row r="415" spans="1:8">
      <c r="A415" s="107" t="s">
        <v>15</v>
      </c>
      <c r="B415" s="36">
        <v>5</v>
      </c>
      <c r="C415" s="36">
        <v>290</v>
      </c>
      <c r="E415" s="36" t="s">
        <v>3098</v>
      </c>
      <c r="H415" s="107">
        <f>IF('Раздел 5'!F20&lt;='Раздел 5'!F18,0,1)</f>
        <v>0</v>
      </c>
    </row>
    <row r="416" spans="1:8">
      <c r="A416" s="107" t="s">
        <v>15</v>
      </c>
      <c r="B416" s="36">
        <v>5</v>
      </c>
      <c r="C416" s="36">
        <v>291</v>
      </c>
      <c r="E416" s="36" t="s">
        <v>3099</v>
      </c>
      <c r="H416" s="107">
        <f>IF('Раздел 5'!G20&lt;='Раздел 5'!G18,0,1)</f>
        <v>0</v>
      </c>
    </row>
    <row r="417" spans="1:8">
      <c r="A417" s="107" t="s">
        <v>15</v>
      </c>
      <c r="B417" s="36">
        <v>5</v>
      </c>
      <c r="C417" s="36">
        <v>292</v>
      </c>
      <c r="E417" s="36" t="s">
        <v>3100</v>
      </c>
      <c r="H417" s="107">
        <f>IF('Раздел 5'!H20&lt;='Раздел 5'!H18,0,1)</f>
        <v>0</v>
      </c>
    </row>
    <row r="418" spans="1:8">
      <c r="A418" s="107" t="s">
        <v>15</v>
      </c>
      <c r="B418" s="36">
        <v>5</v>
      </c>
      <c r="C418" s="36">
        <v>293</v>
      </c>
      <c r="E418" s="36" t="s">
        <v>3101</v>
      </c>
      <c r="H418" s="107">
        <f>IF('Раздел 5'!I20&lt;='Раздел 5'!I18,0,1)</f>
        <v>0</v>
      </c>
    </row>
    <row r="419" spans="1:8">
      <c r="A419" s="107" t="s">
        <v>15</v>
      </c>
      <c r="B419" s="36">
        <v>5</v>
      </c>
      <c r="C419" s="36">
        <v>294</v>
      </c>
      <c r="E419" s="36" t="s">
        <v>3102</v>
      </c>
      <c r="H419" s="107">
        <f>IF('Раздел 5'!J20&lt;='Раздел 5'!J18,0,1)</f>
        <v>0</v>
      </c>
    </row>
    <row r="420" spans="1:8">
      <c r="A420" s="107" t="s">
        <v>15</v>
      </c>
      <c r="B420" s="36">
        <v>5</v>
      </c>
      <c r="C420" s="36">
        <v>295</v>
      </c>
      <c r="E420" s="36" t="s">
        <v>3103</v>
      </c>
      <c r="H420" s="107">
        <f>IF('Раздел 5'!K20&lt;='Раздел 5'!K18,0,1)</f>
        <v>0</v>
      </c>
    </row>
    <row r="421" spans="1:8">
      <c r="A421" s="107" t="s">
        <v>15</v>
      </c>
      <c r="B421" s="36">
        <v>5</v>
      </c>
      <c r="C421" s="36">
        <v>296</v>
      </c>
      <c r="E421" s="36" t="s">
        <v>3104</v>
      </c>
      <c r="H421" s="107">
        <f>IF('Раздел 5'!L20&lt;='Раздел 5'!L18,0,1)</f>
        <v>0</v>
      </c>
    </row>
    <row r="422" spans="1:8">
      <c r="A422" s="107" t="s">
        <v>15</v>
      </c>
      <c r="B422" s="36">
        <v>5</v>
      </c>
      <c r="C422" s="36">
        <v>297</v>
      </c>
      <c r="E422" s="36" t="s">
        <v>3105</v>
      </c>
      <c r="H422" s="107">
        <f>IF('Раздел 5'!M20&lt;='Раздел 5'!M18,0,1)</f>
        <v>0</v>
      </c>
    </row>
    <row r="423" spans="1:8">
      <c r="A423" s="107" t="s">
        <v>15</v>
      </c>
      <c r="B423" s="36">
        <v>5</v>
      </c>
      <c r="C423" s="36">
        <v>298</v>
      </c>
      <c r="E423" s="36" t="s">
        <v>3106</v>
      </c>
      <c r="H423" s="107">
        <f>IF('Раздел 5'!N20&lt;='Раздел 5'!N18,0,1)</f>
        <v>0</v>
      </c>
    </row>
    <row r="424" spans="1:8">
      <c r="A424" s="107" t="s">
        <v>15</v>
      </c>
      <c r="B424" s="36">
        <v>5</v>
      </c>
      <c r="C424" s="36">
        <v>299</v>
      </c>
      <c r="E424" s="36" t="s">
        <v>3107</v>
      </c>
      <c r="H424" s="107">
        <f>IF('Раздел 5'!D21&lt;='Раздел 5'!D18,0,1)</f>
        <v>0</v>
      </c>
    </row>
    <row r="425" spans="1:8">
      <c r="A425" s="107" t="s">
        <v>15</v>
      </c>
      <c r="B425" s="36">
        <v>5</v>
      </c>
      <c r="C425" s="36">
        <v>300</v>
      </c>
      <c r="E425" s="36" t="s">
        <v>3108</v>
      </c>
      <c r="H425" s="107">
        <f>IF('Раздел 5'!E21&lt;='Раздел 5'!E18,0,1)</f>
        <v>0</v>
      </c>
    </row>
    <row r="426" spans="1:8">
      <c r="A426" s="107" t="s">
        <v>15</v>
      </c>
      <c r="B426" s="36">
        <v>5</v>
      </c>
      <c r="C426" s="36">
        <v>301</v>
      </c>
      <c r="E426" s="36" t="s">
        <v>3109</v>
      </c>
      <c r="H426" s="107">
        <f>IF('Раздел 5'!F21&lt;='Раздел 5'!F18,0,1)</f>
        <v>0</v>
      </c>
    </row>
    <row r="427" spans="1:8">
      <c r="A427" s="107" t="s">
        <v>15</v>
      </c>
      <c r="B427" s="36">
        <v>5</v>
      </c>
      <c r="C427" s="36">
        <v>302</v>
      </c>
      <c r="E427" s="36" t="s">
        <v>3110</v>
      </c>
      <c r="H427" s="107">
        <f>IF('Раздел 5'!G21&lt;='Раздел 5'!G18,0,1)</f>
        <v>0</v>
      </c>
    </row>
    <row r="428" spans="1:8">
      <c r="A428" s="107" t="s">
        <v>15</v>
      </c>
      <c r="B428" s="36">
        <v>5</v>
      </c>
      <c r="C428" s="36">
        <v>303</v>
      </c>
      <c r="E428" s="36" t="s">
        <v>3111</v>
      </c>
      <c r="H428" s="107">
        <f>IF('Раздел 5'!H21&lt;='Раздел 5'!H18,0,1)</f>
        <v>0</v>
      </c>
    </row>
    <row r="429" spans="1:8">
      <c r="A429" s="107" t="s">
        <v>15</v>
      </c>
      <c r="B429" s="36">
        <v>5</v>
      </c>
      <c r="C429" s="36">
        <v>304</v>
      </c>
      <c r="E429" s="36" t="s">
        <v>3112</v>
      </c>
      <c r="H429" s="107">
        <f>IF('Раздел 5'!I21&lt;='Раздел 5'!I18,0,1)</f>
        <v>0</v>
      </c>
    </row>
    <row r="430" spans="1:8">
      <c r="A430" s="107" t="s">
        <v>15</v>
      </c>
      <c r="B430" s="36">
        <v>5</v>
      </c>
      <c r="C430" s="36">
        <v>305</v>
      </c>
      <c r="E430" s="36" t="s">
        <v>3113</v>
      </c>
      <c r="H430" s="107">
        <f>IF('Раздел 5'!J21&lt;='Раздел 5'!J18,0,1)</f>
        <v>0</v>
      </c>
    </row>
    <row r="431" spans="1:8">
      <c r="A431" s="107" t="s">
        <v>15</v>
      </c>
      <c r="B431" s="36">
        <v>5</v>
      </c>
      <c r="C431" s="36">
        <v>306</v>
      </c>
      <c r="E431" s="36" t="s">
        <v>3114</v>
      </c>
      <c r="H431" s="107">
        <f>IF('Раздел 5'!K21&lt;='Раздел 5'!K18,0,1)</f>
        <v>0</v>
      </c>
    </row>
    <row r="432" spans="1:8">
      <c r="A432" s="107" t="s">
        <v>15</v>
      </c>
      <c r="B432" s="36">
        <v>5</v>
      </c>
      <c r="C432" s="36">
        <v>307</v>
      </c>
      <c r="E432" s="36" t="s">
        <v>3115</v>
      </c>
      <c r="H432" s="107">
        <f>IF('Раздел 5'!L21&lt;='Раздел 5'!L18,0,1)</f>
        <v>0</v>
      </c>
    </row>
    <row r="433" spans="1:8">
      <c r="A433" s="107" t="s">
        <v>15</v>
      </c>
      <c r="B433" s="36">
        <v>5</v>
      </c>
      <c r="C433" s="36">
        <v>308</v>
      </c>
      <c r="E433" s="36" t="s">
        <v>3116</v>
      </c>
      <c r="H433" s="107">
        <f>IF('Раздел 5'!M21&lt;='Раздел 5'!M18,0,1)</f>
        <v>0</v>
      </c>
    </row>
    <row r="434" spans="1:8">
      <c r="A434" s="107" t="s">
        <v>15</v>
      </c>
      <c r="B434" s="36">
        <v>5</v>
      </c>
      <c r="C434" s="36">
        <v>309</v>
      </c>
      <c r="E434" s="36" t="s">
        <v>3117</v>
      </c>
      <c r="H434" s="107">
        <f>IF('Раздел 5'!N21&lt;='Раздел 5'!N18,0,1)</f>
        <v>0</v>
      </c>
    </row>
    <row r="435" spans="1:8">
      <c r="A435" s="107" t="s">
        <v>15</v>
      </c>
      <c r="B435" s="36">
        <v>5</v>
      </c>
      <c r="C435" s="36">
        <v>310</v>
      </c>
      <c r="E435" s="36" t="s">
        <v>3470</v>
      </c>
      <c r="H435" s="107">
        <f>IF('Раздел 5'!D19+'Раздел 5'!D20+'Раздел 5'!D21&lt;='Раздел 5'!D18,0,1)</f>
        <v>0</v>
      </c>
    </row>
    <row r="436" spans="1:8">
      <c r="A436" s="107" t="s">
        <v>15</v>
      </c>
      <c r="B436" s="36">
        <v>5</v>
      </c>
      <c r="C436" s="36">
        <v>311</v>
      </c>
      <c r="E436" s="36" t="s">
        <v>3471</v>
      </c>
      <c r="H436" s="107">
        <f>IF('Раздел 5'!E19+'Раздел 5'!E20+'Раздел 5'!E21&lt;='Раздел 5'!E18,0,1)</f>
        <v>0</v>
      </c>
    </row>
    <row r="437" spans="1:8">
      <c r="A437" s="107" t="s">
        <v>15</v>
      </c>
      <c r="B437" s="36">
        <v>5</v>
      </c>
      <c r="C437" s="36">
        <v>312</v>
      </c>
      <c r="E437" s="36" t="s">
        <v>3472</v>
      </c>
      <c r="H437" s="107">
        <f>IF('Раздел 5'!F19+'Раздел 5'!F20+'Раздел 5'!F21&lt;='Раздел 5'!F18,0,1)</f>
        <v>0</v>
      </c>
    </row>
    <row r="438" spans="1:8">
      <c r="A438" s="107" t="s">
        <v>15</v>
      </c>
      <c r="B438" s="36">
        <v>5</v>
      </c>
      <c r="C438" s="36">
        <v>313</v>
      </c>
      <c r="E438" s="36" t="s">
        <v>3473</v>
      </c>
      <c r="H438" s="107">
        <f>IF('Раздел 5'!G19+'Раздел 5'!G20+'Раздел 5'!G21&lt;='Раздел 5'!G18,0,1)</f>
        <v>0</v>
      </c>
    </row>
    <row r="439" spans="1:8">
      <c r="A439" s="107" t="s">
        <v>15</v>
      </c>
      <c r="B439" s="36">
        <v>5</v>
      </c>
      <c r="C439" s="36">
        <v>314</v>
      </c>
      <c r="E439" s="36" t="s">
        <v>3474</v>
      </c>
      <c r="H439" s="107">
        <f>IF('Раздел 5'!H19+'Раздел 5'!H20+'Раздел 5'!H21&lt;='Раздел 5'!H18,0,1)</f>
        <v>0</v>
      </c>
    </row>
    <row r="440" spans="1:8">
      <c r="A440" s="107" t="s">
        <v>15</v>
      </c>
      <c r="B440" s="36">
        <v>5</v>
      </c>
      <c r="C440" s="36">
        <v>315</v>
      </c>
      <c r="E440" s="36" t="s">
        <v>3475</v>
      </c>
      <c r="H440" s="107">
        <f>IF('Раздел 5'!I19+'Раздел 5'!I20+'Раздел 5'!I21&lt;='Раздел 5'!I18,0,1)</f>
        <v>0</v>
      </c>
    </row>
    <row r="441" spans="1:8">
      <c r="A441" s="107" t="s">
        <v>15</v>
      </c>
      <c r="B441" s="36">
        <v>5</v>
      </c>
      <c r="C441" s="36">
        <v>316</v>
      </c>
      <c r="E441" s="36" t="s">
        <v>3476</v>
      </c>
      <c r="H441" s="107">
        <f>IF('Раздел 5'!J19+'Раздел 5'!J20+'Раздел 5'!J21&lt;='Раздел 5'!J18,0,1)</f>
        <v>0</v>
      </c>
    </row>
    <row r="442" spans="1:8">
      <c r="A442" s="107" t="s">
        <v>15</v>
      </c>
      <c r="B442" s="36">
        <v>5</v>
      </c>
      <c r="C442" s="36">
        <v>317</v>
      </c>
      <c r="E442" s="36" t="s">
        <v>3477</v>
      </c>
      <c r="H442" s="107">
        <f>IF('Раздел 5'!K19+'Раздел 5'!K20+'Раздел 5'!K21&lt;='Раздел 5'!K18,0,1)</f>
        <v>0</v>
      </c>
    </row>
    <row r="443" spans="1:8">
      <c r="A443" s="107" t="s">
        <v>15</v>
      </c>
      <c r="B443" s="36">
        <v>5</v>
      </c>
      <c r="C443" s="36">
        <v>318</v>
      </c>
      <c r="E443" s="36" t="s">
        <v>3478</v>
      </c>
      <c r="H443" s="107">
        <f>IF('Раздел 5'!L19+'Раздел 5'!L20+'Раздел 5'!L21&lt;='Раздел 5'!L18,0,1)</f>
        <v>0</v>
      </c>
    </row>
    <row r="444" spans="1:8">
      <c r="A444" s="107" t="s">
        <v>15</v>
      </c>
      <c r="B444" s="36">
        <v>5</v>
      </c>
      <c r="C444" s="36">
        <v>319</v>
      </c>
      <c r="E444" s="36" t="s">
        <v>3479</v>
      </c>
      <c r="H444" s="107">
        <f>IF('Раздел 5'!M19+'Раздел 5'!M20+'Раздел 5'!M21&lt;='Раздел 5'!M18,0,1)</f>
        <v>0</v>
      </c>
    </row>
    <row r="445" spans="1:8">
      <c r="A445" s="107" t="s">
        <v>15</v>
      </c>
      <c r="B445" s="36">
        <v>5</v>
      </c>
      <c r="C445" s="36">
        <v>320</v>
      </c>
      <c r="E445" s="36" t="s">
        <v>3480</v>
      </c>
      <c r="H445" s="107">
        <f>IF('Раздел 5'!N19+'Раздел 5'!N20+'Раздел 5'!N21&lt;='Раздел 5'!N18,0,1)</f>
        <v>0</v>
      </c>
    </row>
    <row r="446" spans="1:8">
      <c r="A446" s="107" t="s">
        <v>15</v>
      </c>
      <c r="B446" s="36">
        <v>5</v>
      </c>
      <c r="C446" s="36">
        <v>321</v>
      </c>
      <c r="E446" s="36" t="s">
        <v>3481</v>
      </c>
      <c r="H446" s="107">
        <f>IF('Раздел 5'!D26+'Раздел 5'!D27&lt;='Раздел 5'!D25,0,1)</f>
        <v>0</v>
      </c>
    </row>
    <row r="447" spans="1:8">
      <c r="A447" s="107" t="s">
        <v>15</v>
      </c>
      <c r="B447" s="36">
        <v>5</v>
      </c>
      <c r="C447" s="36">
        <v>322</v>
      </c>
      <c r="E447" s="36" t="s">
        <v>3482</v>
      </c>
      <c r="H447" s="107">
        <f>IF('Раздел 5'!E26+'Раздел 5'!E27&lt;='Раздел 5'!E25,0,1)</f>
        <v>0</v>
      </c>
    </row>
    <row r="448" spans="1:8">
      <c r="A448" s="107" t="s">
        <v>15</v>
      </c>
      <c r="B448" s="36">
        <v>5</v>
      </c>
      <c r="C448" s="36">
        <v>323</v>
      </c>
      <c r="E448" s="36" t="s">
        <v>3483</v>
      </c>
      <c r="H448" s="107">
        <f>IF('Раздел 5'!F26+'Раздел 5'!F27&lt;='Раздел 5'!F25,0,1)</f>
        <v>0</v>
      </c>
    </row>
    <row r="449" spans="1:8">
      <c r="A449" s="107" t="s">
        <v>15</v>
      </c>
      <c r="B449" s="36">
        <v>5</v>
      </c>
      <c r="C449" s="36">
        <v>324</v>
      </c>
      <c r="E449" s="36" t="s">
        <v>3484</v>
      </c>
      <c r="H449" s="107">
        <f>IF('Раздел 5'!G26+'Раздел 5'!G27&lt;='Раздел 5'!G25,0,1)</f>
        <v>0</v>
      </c>
    </row>
    <row r="450" spans="1:8">
      <c r="A450" s="107" t="s">
        <v>15</v>
      </c>
      <c r="B450" s="36">
        <v>5</v>
      </c>
      <c r="C450" s="36">
        <v>325</v>
      </c>
      <c r="E450" s="36" t="s">
        <v>3485</v>
      </c>
      <c r="H450" s="107">
        <f>IF('Раздел 5'!H26+'Раздел 5'!H27&lt;='Раздел 5'!H25,0,1)</f>
        <v>0</v>
      </c>
    </row>
    <row r="451" spans="1:8">
      <c r="A451" s="107" t="s">
        <v>15</v>
      </c>
      <c r="B451" s="36">
        <v>5</v>
      </c>
      <c r="C451" s="36">
        <v>326</v>
      </c>
      <c r="E451" s="36" t="s">
        <v>3486</v>
      </c>
      <c r="H451" s="107">
        <f>IF('Раздел 5'!I26+'Раздел 5'!I27&lt;='Раздел 5'!I25,0,1)</f>
        <v>0</v>
      </c>
    </row>
    <row r="452" spans="1:8">
      <c r="A452" s="107" t="s">
        <v>15</v>
      </c>
      <c r="B452" s="36">
        <v>5</v>
      </c>
      <c r="C452" s="36">
        <v>327</v>
      </c>
      <c r="E452" s="36" t="s">
        <v>3487</v>
      </c>
      <c r="H452" s="107">
        <f>IF('Раздел 5'!J26+'Раздел 5'!J27&lt;='Раздел 5'!J25,0,1)</f>
        <v>0</v>
      </c>
    </row>
    <row r="453" spans="1:8">
      <c r="A453" s="107" t="s">
        <v>15</v>
      </c>
      <c r="B453" s="36">
        <v>5</v>
      </c>
      <c r="C453" s="36">
        <v>328</v>
      </c>
      <c r="E453" s="36" t="s">
        <v>3488</v>
      </c>
      <c r="H453" s="107">
        <f>IF('Раздел 5'!K26+'Раздел 5'!K27&lt;='Раздел 5'!K25,0,1)</f>
        <v>0</v>
      </c>
    </row>
    <row r="454" spans="1:8">
      <c r="A454" s="107" t="s">
        <v>15</v>
      </c>
      <c r="B454" s="36">
        <v>5</v>
      </c>
      <c r="C454" s="36">
        <v>329</v>
      </c>
      <c r="E454" s="36" t="s">
        <v>3489</v>
      </c>
      <c r="H454" s="107">
        <f>IF('Раздел 5'!L26+'Раздел 5'!L27&lt;='Раздел 5'!L25,0,1)</f>
        <v>0</v>
      </c>
    </row>
    <row r="455" spans="1:8">
      <c r="A455" s="107" t="s">
        <v>15</v>
      </c>
      <c r="B455" s="36">
        <v>5</v>
      </c>
      <c r="C455" s="36">
        <v>330</v>
      </c>
      <c r="E455" s="36" t="s">
        <v>3490</v>
      </c>
      <c r="H455" s="107">
        <f>IF('Раздел 5'!M26+'Раздел 5'!M27&lt;='Раздел 5'!M25,0,1)</f>
        <v>0</v>
      </c>
    </row>
    <row r="456" spans="1:8">
      <c r="A456" s="107" t="s">
        <v>15</v>
      </c>
      <c r="B456" s="36">
        <v>5</v>
      </c>
      <c r="C456" s="36">
        <v>331</v>
      </c>
      <c r="E456" s="36" t="s">
        <v>3491</v>
      </c>
      <c r="H456" s="107">
        <f>IF('Раздел 5'!N26+'Раздел 5'!N27&lt;='Раздел 5'!N25,0,1)</f>
        <v>0</v>
      </c>
    </row>
    <row r="457" spans="1:8">
      <c r="A457" s="107" t="s">
        <v>15</v>
      </c>
      <c r="B457" s="36">
        <v>5</v>
      </c>
      <c r="C457" s="36">
        <v>332</v>
      </c>
      <c r="E457" s="36" t="s">
        <v>3118</v>
      </c>
      <c r="H457" s="107">
        <f>IF('Раздел 5'!D26&lt;='Раздел 5'!D25,0,1)</f>
        <v>0</v>
      </c>
    </row>
    <row r="458" spans="1:8">
      <c r="A458" s="107" t="s">
        <v>15</v>
      </c>
      <c r="B458" s="36">
        <v>5</v>
      </c>
      <c r="C458" s="36">
        <v>333</v>
      </c>
      <c r="E458" s="36" t="s">
        <v>3119</v>
      </c>
      <c r="H458" s="107">
        <f>IF('Раздел 5'!E26&lt;='Раздел 5'!E25,0,1)</f>
        <v>0</v>
      </c>
    </row>
    <row r="459" spans="1:8">
      <c r="A459" s="107" t="s">
        <v>15</v>
      </c>
      <c r="B459" s="36">
        <v>5</v>
      </c>
      <c r="C459" s="36">
        <v>334</v>
      </c>
      <c r="E459" s="36" t="s">
        <v>3120</v>
      </c>
      <c r="H459" s="107">
        <f>IF('Раздел 5'!F26&lt;='Раздел 5'!F25,0,1)</f>
        <v>0</v>
      </c>
    </row>
    <row r="460" spans="1:8">
      <c r="A460" s="107" t="s">
        <v>15</v>
      </c>
      <c r="B460" s="36">
        <v>5</v>
      </c>
      <c r="C460" s="36">
        <v>335</v>
      </c>
      <c r="E460" s="36" t="s">
        <v>3121</v>
      </c>
      <c r="H460" s="107">
        <f>IF('Раздел 5'!G26&lt;='Раздел 5'!G25,0,1)</f>
        <v>0</v>
      </c>
    </row>
    <row r="461" spans="1:8">
      <c r="A461" s="107" t="s">
        <v>15</v>
      </c>
      <c r="B461" s="36">
        <v>5</v>
      </c>
      <c r="C461" s="36">
        <v>336</v>
      </c>
      <c r="E461" s="36" t="s">
        <v>3122</v>
      </c>
      <c r="H461" s="107">
        <f>IF('Раздел 5'!H26&lt;='Раздел 5'!H25,0,1)</f>
        <v>0</v>
      </c>
    </row>
    <row r="462" spans="1:8">
      <c r="A462" s="107" t="s">
        <v>15</v>
      </c>
      <c r="B462" s="36">
        <v>5</v>
      </c>
      <c r="C462" s="36">
        <v>337</v>
      </c>
      <c r="E462" s="36" t="s">
        <v>3123</v>
      </c>
      <c r="H462" s="107">
        <f>IF('Раздел 5'!I26&lt;='Раздел 5'!I25,0,1)</f>
        <v>0</v>
      </c>
    </row>
    <row r="463" spans="1:8">
      <c r="A463" s="107" t="s">
        <v>15</v>
      </c>
      <c r="B463" s="36">
        <v>5</v>
      </c>
      <c r="C463" s="36">
        <v>338</v>
      </c>
      <c r="E463" s="36" t="s">
        <v>3124</v>
      </c>
      <c r="H463" s="107">
        <f>IF('Раздел 5'!J26&lt;='Раздел 5'!J25,0,1)</f>
        <v>0</v>
      </c>
    </row>
    <row r="464" spans="1:8">
      <c r="A464" s="107" t="s">
        <v>15</v>
      </c>
      <c r="B464" s="36">
        <v>5</v>
      </c>
      <c r="C464" s="36">
        <v>339</v>
      </c>
      <c r="E464" s="36" t="s">
        <v>3125</v>
      </c>
      <c r="H464" s="107">
        <f>IF('Раздел 5'!K26&lt;='Раздел 5'!K25,0,1)</f>
        <v>0</v>
      </c>
    </row>
    <row r="465" spans="1:14">
      <c r="A465" s="107" t="s">
        <v>15</v>
      </c>
      <c r="B465" s="36">
        <v>5</v>
      </c>
      <c r="C465" s="36">
        <v>340</v>
      </c>
      <c r="E465" s="36" t="s">
        <v>3126</v>
      </c>
      <c r="H465" s="107">
        <f>IF('Раздел 5'!L26&lt;='Раздел 5'!L25,0,1)</f>
        <v>0</v>
      </c>
    </row>
    <row r="466" spans="1:14">
      <c r="A466" s="107" t="s">
        <v>15</v>
      </c>
      <c r="B466" s="36">
        <v>5</v>
      </c>
      <c r="C466" s="36">
        <v>341</v>
      </c>
      <c r="E466" s="36" t="s">
        <v>3127</v>
      </c>
      <c r="H466" s="107">
        <f>IF('Раздел 5'!M26&lt;='Раздел 5'!M25,0,1)</f>
        <v>0</v>
      </c>
    </row>
    <row r="467" spans="1:14">
      <c r="A467" s="107" t="s">
        <v>15</v>
      </c>
      <c r="B467" s="36">
        <v>5</v>
      </c>
      <c r="C467" s="36">
        <v>342</v>
      </c>
      <c r="E467" s="36" t="s">
        <v>3128</v>
      </c>
      <c r="H467" s="107">
        <f>IF('Раздел 5'!N26&lt;='Раздел 5'!N25,0,1)</f>
        <v>0</v>
      </c>
    </row>
    <row r="468" spans="1:14">
      <c r="A468" s="107" t="s">
        <v>15</v>
      </c>
      <c r="B468" s="36">
        <v>5</v>
      </c>
      <c r="C468" s="36">
        <v>343</v>
      </c>
      <c r="E468" s="36" t="s">
        <v>3129</v>
      </c>
      <c r="H468" s="107">
        <f>IF('Раздел 5'!D27&lt;='Раздел 5'!D25,0,1)</f>
        <v>0</v>
      </c>
    </row>
    <row r="469" spans="1:14">
      <c r="A469" s="107" t="s">
        <v>15</v>
      </c>
      <c r="B469" s="36">
        <v>5</v>
      </c>
      <c r="C469" s="36">
        <v>344</v>
      </c>
      <c r="E469" s="36" t="s">
        <v>3130</v>
      </c>
      <c r="H469" s="107">
        <f>IF('Раздел 5'!E27&lt;='Раздел 5'!E25,0,1)</f>
        <v>0</v>
      </c>
    </row>
    <row r="470" spans="1:14">
      <c r="A470" s="107" t="s">
        <v>15</v>
      </c>
      <c r="B470" s="36">
        <v>5</v>
      </c>
      <c r="C470" s="36">
        <v>345</v>
      </c>
      <c r="E470" s="36" t="s">
        <v>3131</v>
      </c>
      <c r="H470" s="107">
        <f>IF('Раздел 5'!F27&lt;='Раздел 5'!F25,0,1)</f>
        <v>0</v>
      </c>
    </row>
    <row r="471" spans="1:14">
      <c r="A471" s="107" t="s">
        <v>15</v>
      </c>
      <c r="B471" s="36">
        <v>5</v>
      </c>
      <c r="C471" s="36">
        <v>346</v>
      </c>
      <c r="E471" s="36" t="s">
        <v>3132</v>
      </c>
      <c r="H471" s="107">
        <f>IF('Раздел 5'!G27&lt;='Раздел 5'!G25,0,1)</f>
        <v>0</v>
      </c>
    </row>
    <row r="472" spans="1:14">
      <c r="A472" s="107" t="s">
        <v>15</v>
      </c>
      <c r="B472" s="36">
        <v>5</v>
      </c>
      <c r="C472" s="36">
        <v>347</v>
      </c>
      <c r="E472" s="36" t="s">
        <v>3133</v>
      </c>
      <c r="H472" s="107">
        <f>IF('Раздел 5'!H27&lt;='Раздел 5'!H25,0,1)</f>
        <v>0</v>
      </c>
    </row>
    <row r="473" spans="1:14">
      <c r="A473" s="107" t="s">
        <v>15</v>
      </c>
      <c r="B473" s="36">
        <v>5</v>
      </c>
      <c r="C473" s="36">
        <v>348</v>
      </c>
      <c r="E473" s="36" t="s">
        <v>3134</v>
      </c>
      <c r="H473" s="107">
        <f>IF('Раздел 5'!I27&lt;='Раздел 5'!I25,0,1)</f>
        <v>0</v>
      </c>
    </row>
    <row r="474" spans="1:14">
      <c r="A474" s="107" t="s">
        <v>15</v>
      </c>
      <c r="B474" s="36">
        <v>5</v>
      </c>
      <c r="C474" s="36">
        <v>349</v>
      </c>
      <c r="E474" s="36" t="s">
        <v>3135</v>
      </c>
      <c r="H474" s="107">
        <f>IF('Раздел 5'!J27&lt;='Раздел 5'!J25,0,1)</f>
        <v>0</v>
      </c>
    </row>
    <row r="475" spans="1:14">
      <c r="A475" s="107" t="s">
        <v>15</v>
      </c>
      <c r="B475" s="36">
        <v>5</v>
      </c>
      <c r="C475" s="36">
        <v>350</v>
      </c>
      <c r="E475" s="36" t="s">
        <v>3136</v>
      </c>
      <c r="H475" s="107">
        <f>IF('Раздел 5'!K27&lt;='Раздел 5'!K25,0,1)</f>
        <v>0</v>
      </c>
    </row>
    <row r="476" spans="1:14">
      <c r="A476" s="107" t="s">
        <v>15</v>
      </c>
      <c r="B476" s="36">
        <v>5</v>
      </c>
      <c r="C476" s="36">
        <v>351</v>
      </c>
      <c r="E476" s="36" t="s">
        <v>3137</v>
      </c>
      <c r="H476" s="107">
        <f>IF('Раздел 5'!L27&lt;='Раздел 5'!L25,0,1)</f>
        <v>0</v>
      </c>
    </row>
    <row r="477" spans="1:14">
      <c r="A477" s="107" t="s">
        <v>15</v>
      </c>
      <c r="B477" s="36">
        <v>5</v>
      </c>
      <c r="C477" s="36">
        <v>352</v>
      </c>
      <c r="E477" s="36" t="s">
        <v>3138</v>
      </c>
      <c r="H477" s="107">
        <f>IF('Раздел 5'!M27&lt;='Раздел 5'!M25,0,1)</f>
        <v>0</v>
      </c>
    </row>
    <row r="478" spans="1:14">
      <c r="A478" s="107" t="s">
        <v>15</v>
      </c>
      <c r="B478" s="36">
        <v>5</v>
      </c>
      <c r="C478" s="36">
        <v>353</v>
      </c>
      <c r="E478" s="36" t="s">
        <v>3139</v>
      </c>
      <c r="H478" s="107">
        <f>IF('Раздел 5'!N27&lt;='Раздел 5'!N25,0,1)</f>
        <v>0</v>
      </c>
    </row>
    <row r="479" spans="1:14">
      <c r="A479" s="107" t="s">
        <v>15</v>
      </c>
      <c r="B479" s="36">
        <v>5</v>
      </c>
      <c r="C479" s="36">
        <v>354</v>
      </c>
      <c r="E479" s="36" t="s">
        <v>3140</v>
      </c>
      <c r="H479" s="36">
        <f>IF(OR(AND('Раздел 4'!D5&gt;0,'Раздел 5'!D5&gt;0),AND('Раздел 4'!D5=0,'Раздел 5'!D5=0)),0,1)</f>
        <v>0</v>
      </c>
      <c r="N479" s="209"/>
    </row>
    <row r="480" spans="1:14">
      <c r="A480" s="107" t="s">
        <v>15</v>
      </c>
      <c r="B480" s="36">
        <v>5</v>
      </c>
      <c r="C480" s="36">
        <v>355</v>
      </c>
      <c r="E480" s="36" t="s">
        <v>3141</v>
      </c>
      <c r="H480" s="36">
        <f>IF(OR(AND('Раздел 4'!D6&gt;0,'Раздел 5'!D6&gt;0),AND('Раздел 4'!D6=0,'Раздел 5'!D6=0)),0,1)</f>
        <v>0</v>
      </c>
    </row>
    <row r="481" spans="1:8">
      <c r="A481" s="107" t="s">
        <v>15</v>
      </c>
      <c r="B481" s="36">
        <v>5</v>
      </c>
      <c r="C481" s="36">
        <v>356</v>
      </c>
      <c r="E481" s="36" t="s">
        <v>3142</v>
      </c>
      <c r="H481" s="36">
        <f>IF(OR(AND('Раздел 4'!D7&gt;0,'Раздел 5'!D7&gt;0),AND('Раздел 4'!D7=0,'Раздел 5'!D7=0)),0,1)</f>
        <v>0</v>
      </c>
    </row>
    <row r="482" spans="1:8">
      <c r="A482" s="107" t="s">
        <v>15</v>
      </c>
      <c r="B482" s="36">
        <v>5</v>
      </c>
      <c r="C482" s="36">
        <v>357</v>
      </c>
      <c r="E482" s="36" t="s">
        <v>3143</v>
      </c>
      <c r="H482" s="36">
        <f>IF(OR(AND('Раздел 4'!D8&gt;0,'Раздел 5'!D8&gt;0),AND('Раздел 4'!D8=0,'Раздел 5'!D8=0)),0,1)</f>
        <v>0</v>
      </c>
    </row>
    <row r="483" spans="1:8">
      <c r="A483" s="107" t="s">
        <v>15</v>
      </c>
      <c r="B483" s="36">
        <v>5</v>
      </c>
      <c r="C483" s="36">
        <v>358</v>
      </c>
      <c r="E483" s="36" t="s">
        <v>3144</v>
      </c>
      <c r="H483" s="36">
        <f>IF(OR(AND('Раздел 4'!D9&gt;0,'Раздел 5'!D9&gt;0),AND('Раздел 4'!D9=0,'Раздел 5'!D9=0)),0,1)</f>
        <v>0</v>
      </c>
    </row>
    <row r="484" spans="1:8">
      <c r="A484" s="107" t="s">
        <v>15</v>
      </c>
      <c r="B484" s="36">
        <v>5</v>
      </c>
      <c r="C484" s="36">
        <v>359</v>
      </c>
      <c r="E484" s="36" t="s">
        <v>3145</v>
      </c>
      <c r="H484" s="36">
        <f>IF(OR(AND('Раздел 4'!D10&gt;0,'Раздел 5'!D10&gt;0),AND('Раздел 4'!D10=0,'Раздел 5'!D10=0)),0,1)</f>
        <v>0</v>
      </c>
    </row>
    <row r="485" spans="1:8">
      <c r="A485" s="107" t="s">
        <v>15</v>
      </c>
      <c r="B485" s="36">
        <v>5</v>
      </c>
      <c r="C485" s="36">
        <v>360</v>
      </c>
      <c r="E485" s="36" t="s">
        <v>3146</v>
      </c>
      <c r="H485" s="36">
        <f>IF(OR(AND('Раздел 4'!D11&gt;0,'Раздел 5'!D11&gt;0),AND('Раздел 4'!D11=0,'Раздел 5'!D11=0)),0,1)</f>
        <v>0</v>
      </c>
    </row>
    <row r="486" spans="1:8">
      <c r="A486" s="107" t="s">
        <v>15</v>
      </c>
      <c r="B486" s="36">
        <v>5</v>
      </c>
      <c r="C486" s="36">
        <v>361</v>
      </c>
      <c r="E486" s="36" t="s">
        <v>3147</v>
      </c>
      <c r="H486" s="36">
        <f>IF(OR(AND('Раздел 4'!D12&gt;0,'Раздел 5'!D12&gt;0),AND('Раздел 4'!D12=0,'Раздел 5'!D12=0)),0,1)</f>
        <v>0</v>
      </c>
    </row>
    <row r="487" spans="1:8">
      <c r="A487" s="107" t="s">
        <v>15</v>
      </c>
      <c r="B487" s="36">
        <v>5</v>
      </c>
      <c r="C487" s="36">
        <v>362</v>
      </c>
      <c r="E487" s="36" t="s">
        <v>3148</v>
      </c>
      <c r="H487" s="36">
        <f>IF(OR(AND('Раздел 4'!D13&gt;0,'Раздел 5'!D13&gt;0),AND('Раздел 4'!D13=0,'Раздел 5'!D13=0)),0,1)</f>
        <v>0</v>
      </c>
    </row>
    <row r="488" spans="1:8">
      <c r="A488" s="107" t="s">
        <v>15</v>
      </c>
      <c r="B488" s="36">
        <v>5</v>
      </c>
      <c r="C488" s="36">
        <v>363</v>
      </c>
      <c r="E488" s="36" t="s">
        <v>3149</v>
      </c>
      <c r="H488" s="36">
        <f>IF(OR(AND('Раздел 4'!D14&gt;0,'Раздел 5'!D14&gt;0),AND('Раздел 4'!D14=0,'Раздел 5'!D14=0)),0,1)</f>
        <v>0</v>
      </c>
    </row>
    <row r="489" spans="1:8">
      <c r="A489" s="107" t="s">
        <v>15</v>
      </c>
      <c r="B489" s="36">
        <v>5</v>
      </c>
      <c r="C489" s="36">
        <v>364</v>
      </c>
      <c r="E489" s="36" t="s">
        <v>3150</v>
      </c>
      <c r="H489" s="36">
        <f>IF(OR(AND('Раздел 4'!D15&gt;0,'Раздел 5'!D15&gt;0),AND('Раздел 4'!D15=0,'Раздел 5'!D15=0)),0,1)</f>
        <v>0</v>
      </c>
    </row>
    <row r="490" spans="1:8">
      <c r="A490" s="107" t="s">
        <v>15</v>
      </c>
      <c r="B490" s="36">
        <v>5</v>
      </c>
      <c r="C490" s="36">
        <v>365</v>
      </c>
      <c r="E490" s="36" t="s">
        <v>3151</v>
      </c>
      <c r="H490" s="36">
        <f>IF(OR(AND('Раздел 4'!D16&gt;0,'Раздел 5'!D16&gt;0),AND('Раздел 4'!D16=0,'Раздел 5'!D16=0)),0,1)</f>
        <v>0</v>
      </c>
    </row>
    <row r="491" spans="1:8">
      <c r="A491" s="107" t="s">
        <v>15</v>
      </c>
      <c r="B491" s="36">
        <v>5</v>
      </c>
      <c r="C491" s="36">
        <v>366</v>
      </c>
      <c r="E491" s="36" t="s">
        <v>3152</v>
      </c>
      <c r="H491" s="36">
        <f>IF(OR(AND('Раздел 4'!D17&gt;0,'Раздел 5'!D17&gt;0),AND('Раздел 4'!D17=0,'Раздел 5'!D17=0)),0,1)</f>
        <v>0</v>
      </c>
    </row>
    <row r="492" spans="1:8">
      <c r="A492" s="107" t="s">
        <v>15</v>
      </c>
      <c r="B492" s="36">
        <v>5</v>
      </c>
      <c r="C492" s="36">
        <v>367</v>
      </c>
      <c r="E492" s="36" t="s">
        <v>3153</v>
      </c>
      <c r="H492" s="36">
        <f>IF(OR(AND('Раздел 4'!D18&gt;0,'Раздел 5'!D18&gt;0),AND('Раздел 4'!D18=0,'Раздел 5'!D18=0)),0,1)</f>
        <v>0</v>
      </c>
    </row>
    <row r="493" spans="1:8">
      <c r="A493" s="107" t="s">
        <v>15</v>
      </c>
      <c r="B493" s="36">
        <v>5</v>
      </c>
      <c r="C493" s="36">
        <v>368</v>
      </c>
      <c r="E493" s="36" t="s">
        <v>3154</v>
      </c>
      <c r="H493" s="36">
        <f>IF(OR(AND('Раздел 4'!D19&gt;0,'Раздел 5'!D19&gt;0),AND('Раздел 4'!D19=0,'Раздел 5'!D19=0)),0,1)</f>
        <v>0</v>
      </c>
    </row>
    <row r="494" spans="1:8">
      <c r="A494" s="107" t="s">
        <v>15</v>
      </c>
      <c r="B494" s="36">
        <v>5</v>
      </c>
      <c r="C494" s="36">
        <v>369</v>
      </c>
      <c r="E494" s="36" t="s">
        <v>3155</v>
      </c>
      <c r="H494" s="36">
        <f>IF(OR(AND('Раздел 4'!D20&gt;0,'Раздел 5'!D20&gt;0),AND('Раздел 4'!D20=0,'Раздел 5'!D20=0)),0,1)</f>
        <v>0</v>
      </c>
    </row>
    <row r="495" spans="1:8">
      <c r="A495" s="107" t="s">
        <v>15</v>
      </c>
      <c r="B495" s="36">
        <v>5</v>
      </c>
      <c r="C495" s="36">
        <v>370</v>
      </c>
      <c r="E495" s="36" t="s">
        <v>3156</v>
      </c>
      <c r="H495" s="36">
        <f>IF(OR(AND('Раздел 4'!D21&gt;0,'Раздел 5'!D21&gt;0),AND('Раздел 4'!D21=0,'Раздел 5'!D21=0)),0,1)</f>
        <v>0</v>
      </c>
    </row>
    <row r="496" spans="1:8">
      <c r="A496" s="107" t="s">
        <v>15</v>
      </c>
      <c r="B496" s="36">
        <v>5</v>
      </c>
      <c r="C496" s="36">
        <v>371</v>
      </c>
      <c r="E496" s="36" t="s">
        <v>3157</v>
      </c>
      <c r="H496" s="36">
        <f>IF(OR(AND('Раздел 4'!D22&gt;0,'Раздел 5'!D22&gt;0),AND('Раздел 4'!D22=0,'Раздел 5'!D22=0)),0,1)</f>
        <v>0</v>
      </c>
    </row>
    <row r="497" spans="1:14">
      <c r="A497" s="107" t="s">
        <v>15</v>
      </c>
      <c r="B497" s="36">
        <v>5</v>
      </c>
      <c r="C497" s="36">
        <v>372</v>
      </c>
      <c r="E497" s="36" t="s">
        <v>3158</v>
      </c>
      <c r="H497" s="36">
        <f>IF(OR(AND('Раздел 4'!D23&gt;0,'Раздел 5'!D23&gt;0),AND('Раздел 4'!D23=0,'Раздел 5'!D23=0)),0,1)</f>
        <v>0</v>
      </c>
    </row>
    <row r="498" spans="1:14">
      <c r="A498" s="107" t="s">
        <v>15</v>
      </c>
      <c r="B498" s="36">
        <v>5</v>
      </c>
      <c r="C498" s="36">
        <v>373</v>
      </c>
      <c r="E498" s="36" t="s">
        <v>3159</v>
      </c>
      <c r="H498" s="36">
        <f>IF(OR(AND('Раздел 4'!D24&gt;0,'Раздел 5'!D24&gt;0),AND('Раздел 4'!D24=0,'Раздел 5'!D24=0)),0,1)</f>
        <v>0</v>
      </c>
    </row>
    <row r="499" spans="1:14">
      <c r="A499" s="107" t="s">
        <v>15</v>
      </c>
      <c r="B499" s="36">
        <v>5</v>
      </c>
      <c r="C499" s="36">
        <v>374</v>
      </c>
      <c r="E499" s="36" t="s">
        <v>3160</v>
      </c>
      <c r="H499" s="36">
        <f>IF(OR(AND('Раздел 4'!D25&gt;0,'Раздел 5'!D25&gt;0),AND('Раздел 4'!D25=0,'Раздел 5'!D25=0)),0,1)</f>
        <v>0</v>
      </c>
    </row>
    <row r="500" spans="1:14">
      <c r="A500" s="107" t="s">
        <v>15</v>
      </c>
      <c r="B500" s="36">
        <v>5</v>
      </c>
      <c r="C500" s="36">
        <v>375</v>
      </c>
      <c r="E500" s="36" t="s">
        <v>3161</v>
      </c>
      <c r="H500" s="36">
        <f>IF(OR(AND('Раздел 4'!D26&gt;0,'Раздел 5'!D26&gt;0),AND('Раздел 4'!D26=0,'Раздел 5'!D26=0)),0,1)</f>
        <v>0</v>
      </c>
    </row>
    <row r="501" spans="1:14">
      <c r="A501" s="107" t="s">
        <v>15</v>
      </c>
      <c r="B501" s="36">
        <v>5</v>
      </c>
      <c r="C501" s="36">
        <v>376</v>
      </c>
      <c r="E501" s="36" t="s">
        <v>3162</v>
      </c>
      <c r="H501" s="36">
        <f>IF(OR(AND('Раздел 4'!D27&gt;0,'Раздел 5'!D27&gt;0),AND('Раздел 4'!D27=0,'Раздел 5'!D27=0)),0,1)</f>
        <v>0</v>
      </c>
    </row>
    <row r="502" spans="1:14">
      <c r="A502" s="107" t="s">
        <v>15</v>
      </c>
      <c r="B502" s="36">
        <v>5</v>
      </c>
      <c r="C502" s="36">
        <v>377</v>
      </c>
      <c r="E502" s="36" t="s">
        <v>3163</v>
      </c>
      <c r="H502" s="36">
        <f>IF(OR(AND('Раздел 4'!E5&gt;0,'Раздел 5'!E5&gt;0),AND('Раздел 4'!E5=0,'Раздел 5'!E5=0)),0,1)</f>
        <v>0</v>
      </c>
      <c r="N502" s="209"/>
    </row>
    <row r="503" spans="1:14">
      <c r="A503" s="107" t="s">
        <v>15</v>
      </c>
      <c r="B503" s="36">
        <v>5</v>
      </c>
      <c r="C503" s="36">
        <v>378</v>
      </c>
      <c r="E503" s="36" t="s">
        <v>3164</v>
      </c>
      <c r="H503" s="36">
        <f>IF(OR(AND('Раздел 4'!E6&gt;0,'Раздел 5'!E6&gt;0),AND('Раздел 4'!E6=0,'Раздел 5'!E6=0)),0,1)</f>
        <v>0</v>
      </c>
    </row>
    <row r="504" spans="1:14">
      <c r="A504" s="107" t="s">
        <v>15</v>
      </c>
      <c r="B504" s="36">
        <v>5</v>
      </c>
      <c r="C504" s="36">
        <v>379</v>
      </c>
      <c r="E504" s="36" t="s">
        <v>3165</v>
      </c>
      <c r="H504" s="36">
        <f>IF(OR(AND('Раздел 4'!E7&gt;0,'Раздел 5'!E7&gt;0),AND('Раздел 4'!E7=0,'Раздел 5'!E7=0)),0,1)</f>
        <v>0</v>
      </c>
    </row>
    <row r="505" spans="1:14">
      <c r="A505" s="107" t="s">
        <v>15</v>
      </c>
      <c r="B505" s="36">
        <v>5</v>
      </c>
      <c r="C505" s="36">
        <v>380</v>
      </c>
      <c r="E505" s="36" t="s">
        <v>3166</v>
      </c>
      <c r="H505" s="36">
        <f>IF(OR(AND('Раздел 4'!E8&gt;0,'Раздел 5'!E8&gt;0),AND('Раздел 4'!E8=0,'Раздел 5'!E8=0)),0,1)</f>
        <v>0</v>
      </c>
    </row>
    <row r="506" spans="1:14">
      <c r="A506" s="107" t="s">
        <v>15</v>
      </c>
      <c r="B506" s="36">
        <v>5</v>
      </c>
      <c r="C506" s="36">
        <v>381</v>
      </c>
      <c r="E506" s="36" t="s">
        <v>3167</v>
      </c>
      <c r="H506" s="36">
        <f>IF(OR(AND('Раздел 4'!E9&gt;0,'Раздел 5'!E9&gt;0),AND('Раздел 4'!E9=0,'Раздел 5'!E9=0)),0,1)</f>
        <v>0</v>
      </c>
    </row>
    <row r="507" spans="1:14">
      <c r="A507" s="107" t="s">
        <v>15</v>
      </c>
      <c r="B507" s="36">
        <v>5</v>
      </c>
      <c r="C507" s="36">
        <v>382</v>
      </c>
      <c r="E507" s="36" t="s">
        <v>3168</v>
      </c>
      <c r="H507" s="36">
        <f>IF(OR(AND('Раздел 4'!E10&gt;0,'Раздел 5'!E10&gt;0),AND('Раздел 4'!E10=0,'Раздел 5'!E10=0)),0,1)</f>
        <v>0</v>
      </c>
    </row>
    <row r="508" spans="1:14">
      <c r="A508" s="107" t="s">
        <v>15</v>
      </c>
      <c r="B508" s="36">
        <v>5</v>
      </c>
      <c r="C508" s="36">
        <v>383</v>
      </c>
      <c r="E508" s="36" t="s">
        <v>3169</v>
      </c>
      <c r="H508" s="36">
        <f>IF(OR(AND('Раздел 4'!E11&gt;0,'Раздел 5'!E11&gt;0),AND('Раздел 4'!E11=0,'Раздел 5'!E11=0)),0,1)</f>
        <v>0</v>
      </c>
    </row>
    <row r="509" spans="1:14">
      <c r="A509" s="107" t="s">
        <v>15</v>
      </c>
      <c r="B509" s="36">
        <v>5</v>
      </c>
      <c r="C509" s="36">
        <v>384</v>
      </c>
      <c r="E509" s="36" t="s">
        <v>3170</v>
      </c>
      <c r="H509" s="36">
        <f>IF(OR(AND('Раздел 4'!E12&gt;0,'Раздел 5'!E12&gt;0),AND('Раздел 4'!E12=0,'Раздел 5'!E12=0)),0,1)</f>
        <v>0</v>
      </c>
    </row>
    <row r="510" spans="1:14">
      <c r="A510" s="107" t="s">
        <v>15</v>
      </c>
      <c r="B510" s="36">
        <v>5</v>
      </c>
      <c r="C510" s="36">
        <v>385</v>
      </c>
      <c r="E510" s="36" t="s">
        <v>3171</v>
      </c>
      <c r="H510" s="36">
        <f>IF(OR(AND('Раздел 4'!E13&gt;0,'Раздел 5'!E13&gt;0),AND('Раздел 4'!E13=0,'Раздел 5'!E13=0)),0,1)</f>
        <v>0</v>
      </c>
    </row>
    <row r="511" spans="1:14">
      <c r="A511" s="107" t="s">
        <v>15</v>
      </c>
      <c r="B511" s="36">
        <v>5</v>
      </c>
      <c r="C511" s="36">
        <v>386</v>
      </c>
      <c r="E511" s="36" t="s">
        <v>3172</v>
      </c>
      <c r="H511" s="36">
        <f>IF(OR(AND('Раздел 4'!E14&gt;0,'Раздел 5'!E14&gt;0),AND('Раздел 4'!E14=0,'Раздел 5'!E14=0)),0,1)</f>
        <v>0</v>
      </c>
    </row>
    <row r="512" spans="1:14">
      <c r="A512" s="107" t="s">
        <v>15</v>
      </c>
      <c r="B512" s="36">
        <v>5</v>
      </c>
      <c r="C512" s="36">
        <v>387</v>
      </c>
      <c r="E512" s="36" t="s">
        <v>3173</v>
      </c>
      <c r="H512" s="36">
        <f>IF(OR(AND('Раздел 4'!E15&gt;0,'Раздел 5'!E15&gt;0),AND('Раздел 4'!E15=0,'Раздел 5'!E15=0)),0,1)</f>
        <v>0</v>
      </c>
    </row>
    <row r="513" spans="1:14">
      <c r="A513" s="107" t="s">
        <v>15</v>
      </c>
      <c r="B513" s="36">
        <v>5</v>
      </c>
      <c r="C513" s="36">
        <v>388</v>
      </c>
      <c r="E513" s="36" t="s">
        <v>3174</v>
      </c>
      <c r="H513" s="36">
        <f>IF(OR(AND('Раздел 4'!E16&gt;0,'Раздел 5'!E16&gt;0),AND('Раздел 4'!E16=0,'Раздел 5'!E16=0)),0,1)</f>
        <v>0</v>
      </c>
    </row>
    <row r="514" spans="1:14">
      <c r="A514" s="107" t="s">
        <v>15</v>
      </c>
      <c r="B514" s="36">
        <v>5</v>
      </c>
      <c r="C514" s="36">
        <v>389</v>
      </c>
      <c r="E514" s="36" t="s">
        <v>3175</v>
      </c>
      <c r="H514" s="36">
        <f>IF(OR(AND('Раздел 4'!E17&gt;0,'Раздел 5'!E17&gt;0),AND('Раздел 4'!E17=0,'Раздел 5'!E17=0)),0,1)</f>
        <v>0</v>
      </c>
    </row>
    <row r="515" spans="1:14">
      <c r="A515" s="107" t="s">
        <v>15</v>
      </c>
      <c r="B515" s="36">
        <v>5</v>
      </c>
      <c r="C515" s="36">
        <v>390</v>
      </c>
      <c r="E515" s="36" t="s">
        <v>3176</v>
      </c>
      <c r="H515" s="36">
        <f>IF(OR(AND('Раздел 4'!E18&gt;0,'Раздел 5'!E18&gt;0),AND('Раздел 4'!E18=0,'Раздел 5'!E18=0)),0,1)</f>
        <v>0</v>
      </c>
    </row>
    <row r="516" spans="1:14">
      <c r="A516" s="107" t="s">
        <v>15</v>
      </c>
      <c r="B516" s="36">
        <v>5</v>
      </c>
      <c r="C516" s="36">
        <v>391</v>
      </c>
      <c r="E516" s="36" t="s">
        <v>3177</v>
      </c>
      <c r="H516" s="36">
        <f>IF(OR(AND('Раздел 4'!E19&gt;0,'Раздел 5'!E19&gt;0),AND('Раздел 4'!E19=0,'Раздел 5'!E19=0)),0,1)</f>
        <v>0</v>
      </c>
    </row>
    <row r="517" spans="1:14">
      <c r="A517" s="107" t="s">
        <v>15</v>
      </c>
      <c r="B517" s="36">
        <v>5</v>
      </c>
      <c r="C517" s="36">
        <v>392</v>
      </c>
      <c r="E517" s="36" t="s">
        <v>3178</v>
      </c>
      <c r="H517" s="36">
        <f>IF(OR(AND('Раздел 4'!E20&gt;0,'Раздел 5'!E20&gt;0),AND('Раздел 4'!E20=0,'Раздел 5'!E20=0)),0,1)</f>
        <v>0</v>
      </c>
    </row>
    <row r="518" spans="1:14">
      <c r="A518" s="107" t="s">
        <v>15</v>
      </c>
      <c r="B518" s="36">
        <v>5</v>
      </c>
      <c r="C518" s="36">
        <v>393</v>
      </c>
      <c r="E518" s="36" t="s">
        <v>3179</v>
      </c>
      <c r="H518" s="36">
        <f>IF(OR(AND('Раздел 4'!E21&gt;0,'Раздел 5'!E21&gt;0),AND('Раздел 4'!E21=0,'Раздел 5'!E21=0)),0,1)</f>
        <v>0</v>
      </c>
    </row>
    <row r="519" spans="1:14">
      <c r="A519" s="107" t="s">
        <v>15</v>
      </c>
      <c r="B519" s="36">
        <v>5</v>
      </c>
      <c r="C519" s="36">
        <v>394</v>
      </c>
      <c r="E519" s="36" t="s">
        <v>3180</v>
      </c>
      <c r="H519" s="36">
        <f>IF(OR(AND('Раздел 4'!E22&gt;0,'Раздел 5'!E22&gt;0),AND('Раздел 4'!E22=0,'Раздел 5'!E22=0)),0,1)</f>
        <v>0</v>
      </c>
    </row>
    <row r="520" spans="1:14">
      <c r="A520" s="107" t="s">
        <v>15</v>
      </c>
      <c r="B520" s="36">
        <v>5</v>
      </c>
      <c r="C520" s="36">
        <v>395</v>
      </c>
      <c r="E520" s="36" t="s">
        <v>3181</v>
      </c>
      <c r="H520" s="36">
        <f>IF(OR(AND('Раздел 4'!E23&gt;0,'Раздел 5'!E23&gt;0),AND('Раздел 4'!E23=0,'Раздел 5'!E23=0)),0,1)</f>
        <v>0</v>
      </c>
    </row>
    <row r="521" spans="1:14">
      <c r="A521" s="107" t="s">
        <v>15</v>
      </c>
      <c r="B521" s="36">
        <v>5</v>
      </c>
      <c r="C521" s="36">
        <v>396</v>
      </c>
      <c r="E521" s="36" t="s">
        <v>3182</v>
      </c>
      <c r="H521" s="36">
        <f>IF(OR(AND('Раздел 4'!E24&gt;0,'Раздел 5'!E24&gt;0),AND('Раздел 4'!E24=0,'Раздел 5'!E24=0)),0,1)</f>
        <v>0</v>
      </c>
    </row>
    <row r="522" spans="1:14">
      <c r="A522" s="107" t="s">
        <v>15</v>
      </c>
      <c r="B522" s="36">
        <v>5</v>
      </c>
      <c r="C522" s="36">
        <v>397</v>
      </c>
      <c r="E522" s="36" t="s">
        <v>3183</v>
      </c>
      <c r="H522" s="36">
        <f>IF(OR(AND('Раздел 4'!E25&gt;0,'Раздел 5'!E25&gt;0),AND('Раздел 4'!E25=0,'Раздел 5'!E25=0)),0,1)</f>
        <v>0</v>
      </c>
    </row>
    <row r="523" spans="1:14">
      <c r="A523" s="107" t="s">
        <v>15</v>
      </c>
      <c r="B523" s="36">
        <v>5</v>
      </c>
      <c r="C523" s="36">
        <v>398</v>
      </c>
      <c r="E523" s="36" t="s">
        <v>3184</v>
      </c>
      <c r="H523" s="36">
        <f>IF(OR(AND('Раздел 4'!E26&gt;0,'Раздел 5'!E26&gt;0),AND('Раздел 4'!E26=0,'Раздел 5'!E26=0)),0,1)</f>
        <v>0</v>
      </c>
    </row>
    <row r="524" spans="1:14">
      <c r="A524" s="107" t="s">
        <v>15</v>
      </c>
      <c r="B524" s="36">
        <v>5</v>
      </c>
      <c r="C524" s="36">
        <v>399</v>
      </c>
      <c r="E524" s="36" t="s">
        <v>3185</v>
      </c>
      <c r="H524" s="36">
        <f>IF(OR(AND('Раздел 4'!E27&gt;0,'Раздел 5'!E27&gt;0),AND('Раздел 4'!E27=0,'Раздел 5'!E27=0)),0,1)</f>
        <v>0</v>
      </c>
    </row>
    <row r="525" spans="1:14">
      <c r="A525" s="107" t="s">
        <v>15</v>
      </c>
      <c r="B525" s="36">
        <v>5</v>
      </c>
      <c r="C525" s="36">
        <v>400</v>
      </c>
      <c r="E525" s="36" t="s">
        <v>3186</v>
      </c>
      <c r="H525" s="36">
        <f>IF(OR(AND('Раздел 4'!F5&gt;0,'Раздел 5'!F5&gt;0),AND('Раздел 4'!F5=0,'Раздел 5'!F5=0)),0,1)</f>
        <v>0</v>
      </c>
      <c r="N525" s="209"/>
    </row>
    <row r="526" spans="1:14">
      <c r="A526" s="107" t="s">
        <v>15</v>
      </c>
      <c r="B526" s="36">
        <v>5</v>
      </c>
      <c r="C526" s="36">
        <v>401</v>
      </c>
      <c r="E526" s="36" t="s">
        <v>3187</v>
      </c>
      <c r="H526" s="36">
        <f>IF(OR(AND('Раздел 4'!F6&gt;0,'Раздел 5'!F6&gt;0),AND('Раздел 4'!F6=0,'Раздел 5'!F6=0)),0,1)</f>
        <v>0</v>
      </c>
    </row>
    <row r="527" spans="1:14">
      <c r="A527" s="107" t="s">
        <v>15</v>
      </c>
      <c r="B527" s="36">
        <v>5</v>
      </c>
      <c r="C527" s="36">
        <v>402</v>
      </c>
      <c r="E527" s="36" t="s">
        <v>3188</v>
      </c>
      <c r="H527" s="36">
        <f>IF(OR(AND('Раздел 4'!F7&gt;0,'Раздел 5'!F7&gt;0),AND('Раздел 4'!F7=0,'Раздел 5'!F7=0)),0,1)</f>
        <v>0</v>
      </c>
    </row>
    <row r="528" spans="1:14">
      <c r="A528" s="107" t="s">
        <v>15</v>
      </c>
      <c r="B528" s="36">
        <v>5</v>
      </c>
      <c r="C528" s="36">
        <v>403</v>
      </c>
      <c r="E528" s="36" t="s">
        <v>3189</v>
      </c>
      <c r="H528" s="36">
        <f>IF(OR(AND('Раздел 4'!F8&gt;0,'Раздел 5'!F8&gt;0),AND('Раздел 4'!F8=0,'Раздел 5'!F8=0)),0,1)</f>
        <v>0</v>
      </c>
    </row>
    <row r="529" spans="1:8">
      <c r="A529" s="107" t="s">
        <v>15</v>
      </c>
      <c r="B529" s="36">
        <v>5</v>
      </c>
      <c r="C529" s="36">
        <v>404</v>
      </c>
      <c r="E529" s="36" t="s">
        <v>3190</v>
      </c>
      <c r="H529" s="36">
        <f>IF(OR(AND('Раздел 4'!F9&gt;0,'Раздел 5'!F9&gt;0),AND('Раздел 4'!F9=0,'Раздел 5'!F9=0)),0,1)</f>
        <v>0</v>
      </c>
    </row>
    <row r="530" spans="1:8">
      <c r="A530" s="107" t="s">
        <v>15</v>
      </c>
      <c r="B530" s="36">
        <v>5</v>
      </c>
      <c r="C530" s="36">
        <v>405</v>
      </c>
      <c r="E530" s="36" t="s">
        <v>3191</v>
      </c>
      <c r="H530" s="36">
        <f>IF(OR(AND('Раздел 4'!F10&gt;0,'Раздел 5'!F10&gt;0),AND('Раздел 4'!F10=0,'Раздел 5'!F10=0)),0,1)</f>
        <v>0</v>
      </c>
    </row>
    <row r="531" spans="1:8">
      <c r="A531" s="107" t="s">
        <v>15</v>
      </c>
      <c r="B531" s="36">
        <v>5</v>
      </c>
      <c r="C531" s="36">
        <v>406</v>
      </c>
      <c r="E531" s="36" t="s">
        <v>3192</v>
      </c>
      <c r="H531" s="36">
        <f>IF(OR(AND('Раздел 4'!F11&gt;0,'Раздел 5'!F11&gt;0),AND('Раздел 4'!F11=0,'Раздел 5'!F11=0)),0,1)</f>
        <v>0</v>
      </c>
    </row>
    <row r="532" spans="1:8">
      <c r="A532" s="107" t="s">
        <v>15</v>
      </c>
      <c r="B532" s="36">
        <v>5</v>
      </c>
      <c r="C532" s="36">
        <v>407</v>
      </c>
      <c r="E532" s="36" t="s">
        <v>3193</v>
      </c>
      <c r="H532" s="36">
        <f>IF(OR(AND('Раздел 4'!F12&gt;0,'Раздел 5'!F12&gt;0),AND('Раздел 4'!F12=0,'Раздел 5'!F12=0)),0,1)</f>
        <v>0</v>
      </c>
    </row>
    <row r="533" spans="1:8">
      <c r="A533" s="107" t="s">
        <v>15</v>
      </c>
      <c r="B533" s="36">
        <v>5</v>
      </c>
      <c r="C533" s="36">
        <v>408</v>
      </c>
      <c r="E533" s="36" t="s">
        <v>3194</v>
      </c>
      <c r="H533" s="36">
        <f>IF(OR(AND('Раздел 4'!F13&gt;0,'Раздел 5'!F13&gt;0),AND('Раздел 4'!F13=0,'Раздел 5'!F13=0)),0,1)</f>
        <v>0</v>
      </c>
    </row>
    <row r="534" spans="1:8">
      <c r="A534" s="107" t="s">
        <v>15</v>
      </c>
      <c r="B534" s="36">
        <v>5</v>
      </c>
      <c r="C534" s="36">
        <v>409</v>
      </c>
      <c r="E534" s="36" t="s">
        <v>3195</v>
      </c>
      <c r="H534" s="36">
        <f>IF(OR(AND('Раздел 4'!F14&gt;0,'Раздел 5'!F14&gt;0),AND('Раздел 4'!F14=0,'Раздел 5'!F14=0)),0,1)</f>
        <v>0</v>
      </c>
    </row>
    <row r="535" spans="1:8">
      <c r="A535" s="107" t="s">
        <v>15</v>
      </c>
      <c r="B535" s="36">
        <v>5</v>
      </c>
      <c r="C535" s="36">
        <v>410</v>
      </c>
      <c r="E535" s="36" t="s">
        <v>3196</v>
      </c>
      <c r="H535" s="36">
        <f>IF(OR(AND('Раздел 4'!F15&gt;0,'Раздел 5'!F15&gt;0),AND('Раздел 4'!F15=0,'Раздел 5'!F15=0)),0,1)</f>
        <v>0</v>
      </c>
    </row>
    <row r="536" spans="1:8">
      <c r="A536" s="107" t="s">
        <v>15</v>
      </c>
      <c r="B536" s="36">
        <v>5</v>
      </c>
      <c r="C536" s="36">
        <v>411</v>
      </c>
      <c r="E536" s="36" t="s">
        <v>3197</v>
      </c>
      <c r="H536" s="36">
        <f>IF(OR(AND('Раздел 4'!F16&gt;0,'Раздел 5'!F16&gt;0),AND('Раздел 4'!F16=0,'Раздел 5'!F16=0)),0,1)</f>
        <v>0</v>
      </c>
    </row>
    <row r="537" spans="1:8">
      <c r="A537" s="107" t="s">
        <v>15</v>
      </c>
      <c r="B537" s="36">
        <v>5</v>
      </c>
      <c r="C537" s="36">
        <v>412</v>
      </c>
      <c r="E537" s="36" t="s">
        <v>3198</v>
      </c>
      <c r="H537" s="36">
        <f>IF(OR(AND('Раздел 4'!F17&gt;0,'Раздел 5'!F17&gt;0),AND('Раздел 4'!F17=0,'Раздел 5'!F17=0)),0,1)</f>
        <v>0</v>
      </c>
    </row>
    <row r="538" spans="1:8">
      <c r="A538" s="107" t="s">
        <v>15</v>
      </c>
      <c r="B538" s="36">
        <v>5</v>
      </c>
      <c r="C538" s="36">
        <v>413</v>
      </c>
      <c r="E538" s="36" t="s">
        <v>3199</v>
      </c>
      <c r="H538" s="36">
        <f>IF(OR(AND('Раздел 4'!F18&gt;0,'Раздел 5'!F18&gt;0),AND('Раздел 4'!F18=0,'Раздел 5'!F18=0)),0,1)</f>
        <v>0</v>
      </c>
    </row>
    <row r="539" spans="1:8">
      <c r="A539" s="107" t="s">
        <v>15</v>
      </c>
      <c r="B539" s="36">
        <v>5</v>
      </c>
      <c r="C539" s="36">
        <v>414</v>
      </c>
      <c r="E539" s="36" t="s">
        <v>3200</v>
      </c>
      <c r="H539" s="36">
        <f>IF(OR(AND('Раздел 4'!F19&gt;0,'Раздел 5'!F19&gt;0),AND('Раздел 4'!F19=0,'Раздел 5'!F19=0)),0,1)</f>
        <v>0</v>
      </c>
    </row>
    <row r="540" spans="1:8">
      <c r="A540" s="107" t="s">
        <v>15</v>
      </c>
      <c r="B540" s="36">
        <v>5</v>
      </c>
      <c r="C540" s="36">
        <v>415</v>
      </c>
      <c r="E540" s="36" t="s">
        <v>3201</v>
      </c>
      <c r="H540" s="36">
        <f>IF(OR(AND('Раздел 4'!F20&gt;0,'Раздел 5'!F20&gt;0),AND('Раздел 4'!F20=0,'Раздел 5'!F20=0)),0,1)</f>
        <v>0</v>
      </c>
    </row>
    <row r="541" spans="1:8">
      <c r="A541" s="107" t="s">
        <v>15</v>
      </c>
      <c r="B541" s="36">
        <v>5</v>
      </c>
      <c r="C541" s="36">
        <v>416</v>
      </c>
      <c r="E541" s="36" t="s">
        <v>3202</v>
      </c>
      <c r="H541" s="36">
        <f>IF(OR(AND('Раздел 4'!F21&gt;0,'Раздел 5'!F21&gt;0),AND('Раздел 4'!F21=0,'Раздел 5'!F21=0)),0,1)</f>
        <v>0</v>
      </c>
    </row>
    <row r="542" spans="1:8">
      <c r="A542" s="107" t="s">
        <v>15</v>
      </c>
      <c r="B542" s="36">
        <v>5</v>
      </c>
      <c r="C542" s="36">
        <v>417</v>
      </c>
      <c r="E542" s="36" t="s">
        <v>3203</v>
      </c>
      <c r="H542" s="36">
        <f>IF(OR(AND('Раздел 4'!F22&gt;0,'Раздел 5'!F22&gt;0),AND('Раздел 4'!F22=0,'Раздел 5'!F22=0)),0,1)</f>
        <v>0</v>
      </c>
    </row>
    <row r="543" spans="1:8">
      <c r="A543" s="107" t="s">
        <v>15</v>
      </c>
      <c r="B543" s="36">
        <v>5</v>
      </c>
      <c r="C543" s="36">
        <v>418</v>
      </c>
      <c r="E543" s="36" t="s">
        <v>3204</v>
      </c>
      <c r="H543" s="36">
        <f>IF(OR(AND('Раздел 4'!F23&gt;0,'Раздел 5'!F23&gt;0),AND('Раздел 4'!F23=0,'Раздел 5'!F23=0)),0,1)</f>
        <v>0</v>
      </c>
    </row>
    <row r="544" spans="1:8">
      <c r="A544" s="107" t="s">
        <v>15</v>
      </c>
      <c r="B544" s="36">
        <v>5</v>
      </c>
      <c r="C544" s="36">
        <v>419</v>
      </c>
      <c r="E544" s="36" t="s">
        <v>3205</v>
      </c>
      <c r="H544" s="36">
        <f>IF(OR(AND('Раздел 4'!F24&gt;0,'Раздел 5'!F24&gt;0),AND('Раздел 4'!F24=0,'Раздел 5'!F24=0)),0,1)</f>
        <v>0</v>
      </c>
    </row>
    <row r="545" spans="1:14">
      <c r="A545" s="107" t="s">
        <v>15</v>
      </c>
      <c r="B545" s="36">
        <v>5</v>
      </c>
      <c r="C545" s="36">
        <v>420</v>
      </c>
      <c r="E545" s="36" t="s">
        <v>3206</v>
      </c>
      <c r="H545" s="36">
        <f>IF(OR(AND('Раздел 4'!F25&gt;0,'Раздел 5'!F25&gt;0),AND('Раздел 4'!F25=0,'Раздел 5'!F25=0)),0,1)</f>
        <v>0</v>
      </c>
    </row>
    <row r="546" spans="1:14">
      <c r="A546" s="107" t="s">
        <v>15</v>
      </c>
      <c r="B546" s="36">
        <v>5</v>
      </c>
      <c r="C546" s="36">
        <v>421</v>
      </c>
      <c r="E546" s="36" t="s">
        <v>3207</v>
      </c>
      <c r="H546" s="36">
        <f>IF(OR(AND('Раздел 4'!F26&gt;0,'Раздел 5'!F26&gt;0),AND('Раздел 4'!F26=0,'Раздел 5'!F26=0)),0,1)</f>
        <v>0</v>
      </c>
    </row>
    <row r="547" spans="1:14">
      <c r="A547" s="107" t="s">
        <v>15</v>
      </c>
      <c r="B547" s="36">
        <v>5</v>
      </c>
      <c r="C547" s="36">
        <v>422</v>
      </c>
      <c r="E547" s="36" t="s">
        <v>3208</v>
      </c>
      <c r="H547" s="36">
        <f>IF(OR(AND('Раздел 4'!F27&gt;0,'Раздел 5'!F27&gt;0),AND('Раздел 4'!F27=0,'Раздел 5'!F27=0)),0,1)</f>
        <v>0</v>
      </c>
    </row>
    <row r="548" spans="1:14">
      <c r="A548" s="107" t="s">
        <v>15</v>
      </c>
      <c r="B548" s="36">
        <v>5</v>
      </c>
      <c r="C548" s="36">
        <v>423</v>
      </c>
      <c r="E548" s="36" t="s">
        <v>3209</v>
      </c>
      <c r="H548" s="36">
        <f>IF(OR(AND('Раздел 4'!G5&gt;0,'Раздел 5'!G5&gt;0),AND('Раздел 4'!G5=0,'Раздел 5'!G5=0)),0,1)</f>
        <v>0</v>
      </c>
      <c r="N548" s="209"/>
    </row>
    <row r="549" spans="1:14">
      <c r="A549" s="107" t="s">
        <v>15</v>
      </c>
      <c r="B549" s="36">
        <v>5</v>
      </c>
      <c r="C549" s="36">
        <v>424</v>
      </c>
      <c r="E549" s="36" t="s">
        <v>3210</v>
      </c>
      <c r="H549" s="36">
        <f>IF(OR(AND('Раздел 4'!G6&gt;0,'Раздел 5'!G6&gt;0),AND('Раздел 4'!G6=0,'Раздел 5'!G6=0)),0,1)</f>
        <v>0</v>
      </c>
    </row>
    <row r="550" spans="1:14">
      <c r="A550" s="107" t="s">
        <v>15</v>
      </c>
      <c r="B550" s="36">
        <v>5</v>
      </c>
      <c r="C550" s="36">
        <v>425</v>
      </c>
      <c r="E550" s="36" t="s">
        <v>3211</v>
      </c>
      <c r="H550" s="36">
        <f>IF(OR(AND('Раздел 4'!G7&gt;0,'Раздел 5'!G7&gt;0),AND('Раздел 4'!G7=0,'Раздел 5'!G7=0)),0,1)</f>
        <v>0</v>
      </c>
    </row>
    <row r="551" spans="1:14">
      <c r="A551" s="107" t="s">
        <v>15</v>
      </c>
      <c r="B551" s="36">
        <v>5</v>
      </c>
      <c r="C551" s="36">
        <v>426</v>
      </c>
      <c r="E551" s="36" t="s">
        <v>3212</v>
      </c>
      <c r="H551" s="36">
        <f>IF(OR(AND('Раздел 4'!G8&gt;0,'Раздел 5'!G8&gt;0),AND('Раздел 4'!G8=0,'Раздел 5'!G8=0)),0,1)</f>
        <v>0</v>
      </c>
    </row>
    <row r="552" spans="1:14">
      <c r="A552" s="107" t="s">
        <v>15</v>
      </c>
      <c r="B552" s="36">
        <v>5</v>
      </c>
      <c r="C552" s="36">
        <v>427</v>
      </c>
      <c r="E552" s="36" t="s">
        <v>3213</v>
      </c>
      <c r="H552" s="36">
        <f>IF(OR(AND('Раздел 4'!G9&gt;0,'Раздел 5'!G9&gt;0),AND('Раздел 4'!G9=0,'Раздел 5'!G9=0)),0,1)</f>
        <v>0</v>
      </c>
    </row>
    <row r="553" spans="1:14">
      <c r="A553" s="107" t="s">
        <v>15</v>
      </c>
      <c r="B553" s="36">
        <v>5</v>
      </c>
      <c r="C553" s="36">
        <v>428</v>
      </c>
      <c r="E553" s="36" t="s">
        <v>3214</v>
      </c>
      <c r="H553" s="36">
        <f>IF(OR(AND('Раздел 4'!G10&gt;0,'Раздел 5'!G10&gt;0),AND('Раздел 4'!G10=0,'Раздел 5'!G10=0)),0,1)</f>
        <v>0</v>
      </c>
    </row>
    <row r="554" spans="1:14">
      <c r="A554" s="107" t="s">
        <v>15</v>
      </c>
      <c r="B554" s="36">
        <v>5</v>
      </c>
      <c r="C554" s="36">
        <v>429</v>
      </c>
      <c r="E554" s="36" t="s">
        <v>3215</v>
      </c>
      <c r="H554" s="36">
        <f>IF(OR(AND('Раздел 4'!G11&gt;0,'Раздел 5'!G11&gt;0),AND('Раздел 4'!G11=0,'Раздел 5'!G11=0)),0,1)</f>
        <v>0</v>
      </c>
    </row>
    <row r="555" spans="1:14">
      <c r="A555" s="107" t="s">
        <v>15</v>
      </c>
      <c r="B555" s="36">
        <v>5</v>
      </c>
      <c r="C555" s="36">
        <v>430</v>
      </c>
      <c r="E555" s="36" t="s">
        <v>3216</v>
      </c>
      <c r="H555" s="36">
        <f>IF(OR(AND('Раздел 4'!G12&gt;0,'Раздел 5'!G12&gt;0),AND('Раздел 4'!G12=0,'Раздел 5'!G12=0)),0,1)</f>
        <v>0</v>
      </c>
    </row>
    <row r="556" spans="1:14">
      <c r="A556" s="107" t="s">
        <v>15</v>
      </c>
      <c r="B556" s="36">
        <v>5</v>
      </c>
      <c r="C556" s="36">
        <v>431</v>
      </c>
      <c r="E556" s="36" t="s">
        <v>3217</v>
      </c>
      <c r="H556" s="36">
        <f>IF(OR(AND('Раздел 4'!G13&gt;0,'Раздел 5'!G13&gt;0),AND('Раздел 4'!G13=0,'Раздел 5'!G13=0)),0,1)</f>
        <v>0</v>
      </c>
    </row>
    <row r="557" spans="1:14">
      <c r="A557" s="107" t="s">
        <v>15</v>
      </c>
      <c r="B557" s="36">
        <v>5</v>
      </c>
      <c r="C557" s="36">
        <v>432</v>
      </c>
      <c r="E557" s="36" t="s">
        <v>3218</v>
      </c>
      <c r="H557" s="36">
        <f>IF(OR(AND('Раздел 4'!G14&gt;0,'Раздел 5'!G14&gt;0),AND('Раздел 4'!G14=0,'Раздел 5'!G14=0)),0,1)</f>
        <v>0</v>
      </c>
    </row>
    <row r="558" spans="1:14">
      <c r="A558" s="107" t="s">
        <v>15</v>
      </c>
      <c r="B558" s="36">
        <v>5</v>
      </c>
      <c r="C558" s="36">
        <v>433</v>
      </c>
      <c r="E558" s="36" t="s">
        <v>3219</v>
      </c>
      <c r="H558" s="36">
        <f>IF(OR(AND('Раздел 4'!G15&gt;0,'Раздел 5'!G15&gt;0),AND('Раздел 4'!G15=0,'Раздел 5'!G15=0)),0,1)</f>
        <v>0</v>
      </c>
    </row>
    <row r="559" spans="1:14">
      <c r="A559" s="107" t="s">
        <v>15</v>
      </c>
      <c r="B559" s="36">
        <v>5</v>
      </c>
      <c r="C559" s="36">
        <v>434</v>
      </c>
      <c r="E559" s="36" t="s">
        <v>3220</v>
      </c>
      <c r="H559" s="36">
        <f>IF(OR(AND('Раздел 4'!G16&gt;0,'Раздел 5'!G16&gt;0),AND('Раздел 4'!G16=0,'Раздел 5'!G16=0)),0,1)</f>
        <v>0</v>
      </c>
    </row>
    <row r="560" spans="1:14">
      <c r="A560" s="107" t="s">
        <v>15</v>
      </c>
      <c r="B560" s="36">
        <v>5</v>
      </c>
      <c r="C560" s="36">
        <v>435</v>
      </c>
      <c r="E560" s="36" t="s">
        <v>3221</v>
      </c>
      <c r="H560" s="36">
        <f>IF(OR(AND('Раздел 4'!G17&gt;0,'Раздел 5'!G17&gt;0),AND('Раздел 4'!G17=0,'Раздел 5'!G17=0)),0,1)</f>
        <v>0</v>
      </c>
    </row>
    <row r="561" spans="1:14">
      <c r="A561" s="107" t="s">
        <v>15</v>
      </c>
      <c r="B561" s="36">
        <v>5</v>
      </c>
      <c r="C561" s="36">
        <v>436</v>
      </c>
      <c r="E561" s="36" t="s">
        <v>3222</v>
      </c>
      <c r="H561" s="36">
        <f>IF(OR(AND('Раздел 4'!G18&gt;0,'Раздел 5'!G18&gt;0),AND('Раздел 4'!G18=0,'Раздел 5'!G18=0)),0,1)</f>
        <v>0</v>
      </c>
    </row>
    <row r="562" spans="1:14">
      <c r="A562" s="107" t="s">
        <v>15</v>
      </c>
      <c r="B562" s="36">
        <v>5</v>
      </c>
      <c r="C562" s="36">
        <v>437</v>
      </c>
      <c r="E562" s="36" t="s">
        <v>3223</v>
      </c>
      <c r="H562" s="36">
        <f>IF(OR(AND('Раздел 4'!G19&gt;0,'Раздел 5'!G19&gt;0),AND('Раздел 4'!G19=0,'Раздел 5'!G19=0)),0,1)</f>
        <v>0</v>
      </c>
    </row>
    <row r="563" spans="1:14">
      <c r="A563" s="107" t="s">
        <v>15</v>
      </c>
      <c r="B563" s="36">
        <v>5</v>
      </c>
      <c r="C563" s="36">
        <v>438</v>
      </c>
      <c r="E563" s="36" t="s">
        <v>3224</v>
      </c>
      <c r="H563" s="36">
        <f>IF(OR(AND('Раздел 4'!G20&gt;0,'Раздел 5'!G20&gt;0),AND('Раздел 4'!G20=0,'Раздел 5'!G20=0)),0,1)</f>
        <v>0</v>
      </c>
    </row>
    <row r="564" spans="1:14">
      <c r="A564" s="107" t="s">
        <v>15</v>
      </c>
      <c r="B564" s="36">
        <v>5</v>
      </c>
      <c r="C564" s="36">
        <v>439</v>
      </c>
      <c r="E564" s="36" t="s">
        <v>3225</v>
      </c>
      <c r="H564" s="36">
        <f>IF(OR(AND('Раздел 4'!G21&gt;0,'Раздел 5'!G21&gt;0),AND('Раздел 4'!G21=0,'Раздел 5'!G21=0)),0,1)</f>
        <v>0</v>
      </c>
    </row>
    <row r="565" spans="1:14">
      <c r="A565" s="107" t="s">
        <v>15</v>
      </c>
      <c r="B565" s="36">
        <v>5</v>
      </c>
      <c r="C565" s="36">
        <v>440</v>
      </c>
      <c r="E565" s="36" t="s">
        <v>3226</v>
      </c>
      <c r="H565" s="36">
        <f>IF(OR(AND('Раздел 4'!G22&gt;0,'Раздел 5'!G22&gt;0),AND('Раздел 4'!G22=0,'Раздел 5'!G22=0)),0,1)</f>
        <v>0</v>
      </c>
    </row>
    <row r="566" spans="1:14">
      <c r="A566" s="107" t="s">
        <v>15</v>
      </c>
      <c r="B566" s="36">
        <v>5</v>
      </c>
      <c r="C566" s="36">
        <v>441</v>
      </c>
      <c r="E566" s="36" t="s">
        <v>3227</v>
      </c>
      <c r="H566" s="36">
        <f>IF(OR(AND('Раздел 4'!G23&gt;0,'Раздел 5'!G23&gt;0),AND('Раздел 4'!G23=0,'Раздел 5'!G23=0)),0,1)</f>
        <v>0</v>
      </c>
    </row>
    <row r="567" spans="1:14">
      <c r="A567" s="107" t="s">
        <v>15</v>
      </c>
      <c r="B567" s="36">
        <v>5</v>
      </c>
      <c r="C567" s="36">
        <v>442</v>
      </c>
      <c r="E567" s="36" t="s">
        <v>3228</v>
      </c>
      <c r="H567" s="36">
        <f>IF(OR(AND('Раздел 4'!G24&gt;0,'Раздел 5'!G24&gt;0),AND('Раздел 4'!G24=0,'Раздел 5'!G24=0)),0,1)</f>
        <v>0</v>
      </c>
    </row>
    <row r="568" spans="1:14">
      <c r="A568" s="107" t="s">
        <v>15</v>
      </c>
      <c r="B568" s="36">
        <v>5</v>
      </c>
      <c r="C568" s="36">
        <v>443</v>
      </c>
      <c r="E568" s="36" t="s">
        <v>3229</v>
      </c>
      <c r="H568" s="36">
        <f>IF(OR(AND('Раздел 4'!G25&gt;0,'Раздел 5'!G25&gt;0),AND('Раздел 4'!G25=0,'Раздел 5'!G25=0)),0,1)</f>
        <v>0</v>
      </c>
    </row>
    <row r="569" spans="1:14">
      <c r="A569" s="107" t="s">
        <v>15</v>
      </c>
      <c r="B569" s="36">
        <v>5</v>
      </c>
      <c r="C569" s="36">
        <v>444</v>
      </c>
      <c r="E569" s="36" t="s">
        <v>3230</v>
      </c>
      <c r="H569" s="36">
        <f>IF(OR(AND('Раздел 4'!G26&gt;0,'Раздел 5'!G26&gt;0),AND('Раздел 4'!G26=0,'Раздел 5'!G26=0)),0,1)</f>
        <v>0</v>
      </c>
    </row>
    <row r="570" spans="1:14">
      <c r="A570" s="107" t="s">
        <v>15</v>
      </c>
      <c r="B570" s="36">
        <v>5</v>
      </c>
      <c r="C570" s="36">
        <v>445</v>
      </c>
      <c r="E570" s="36" t="s">
        <v>3231</v>
      </c>
      <c r="H570" s="36">
        <f>IF(OR(AND('Раздел 4'!G27&gt;0,'Раздел 5'!G27&gt;0),AND('Раздел 4'!G27=0,'Раздел 5'!G27=0)),0,1)</f>
        <v>0</v>
      </c>
    </row>
    <row r="571" spans="1:14">
      <c r="A571" s="107" t="s">
        <v>15</v>
      </c>
      <c r="B571" s="36">
        <v>5</v>
      </c>
      <c r="C571" s="36">
        <v>446</v>
      </c>
      <c r="E571" s="36" t="s">
        <v>3232</v>
      </c>
      <c r="H571" s="36">
        <f>IF(OR(AND('Раздел 4'!H5&gt;0,'Раздел 5'!H5&gt;0),AND('Раздел 4'!H5=0,'Раздел 5'!H5=0)),0,1)</f>
        <v>0</v>
      </c>
      <c r="N571" s="209"/>
    </row>
    <row r="572" spans="1:14">
      <c r="A572" s="107" t="s">
        <v>15</v>
      </c>
      <c r="B572" s="36">
        <v>5</v>
      </c>
      <c r="C572" s="36">
        <v>447</v>
      </c>
      <c r="E572" s="36" t="s">
        <v>3233</v>
      </c>
      <c r="H572" s="36">
        <f>IF(OR(AND('Раздел 4'!H6&gt;0,'Раздел 5'!H6&gt;0),AND('Раздел 4'!H6=0,'Раздел 5'!H6=0)),0,1)</f>
        <v>0</v>
      </c>
    </row>
    <row r="573" spans="1:14">
      <c r="A573" s="107" t="s">
        <v>15</v>
      </c>
      <c r="B573" s="36">
        <v>5</v>
      </c>
      <c r="C573" s="36">
        <v>448</v>
      </c>
      <c r="E573" s="36" t="s">
        <v>3234</v>
      </c>
      <c r="H573" s="36">
        <f>IF(OR(AND('Раздел 4'!H7&gt;0,'Раздел 5'!H7&gt;0),AND('Раздел 4'!H7=0,'Раздел 5'!H7=0)),0,1)</f>
        <v>0</v>
      </c>
    </row>
    <row r="574" spans="1:14">
      <c r="A574" s="107" t="s">
        <v>15</v>
      </c>
      <c r="B574" s="36">
        <v>5</v>
      </c>
      <c r="C574" s="36">
        <v>449</v>
      </c>
      <c r="E574" s="36" t="s">
        <v>3235</v>
      </c>
      <c r="H574" s="36">
        <f>IF(OR(AND('Раздел 4'!H8&gt;0,'Раздел 5'!H8&gt;0),AND('Раздел 4'!H8=0,'Раздел 5'!H8=0)),0,1)</f>
        <v>0</v>
      </c>
    </row>
    <row r="575" spans="1:14">
      <c r="A575" s="107" t="s">
        <v>15</v>
      </c>
      <c r="B575" s="36">
        <v>5</v>
      </c>
      <c r="C575" s="36">
        <v>450</v>
      </c>
      <c r="E575" s="36" t="s">
        <v>3236</v>
      </c>
      <c r="H575" s="36">
        <f>IF(OR(AND('Раздел 4'!H9&gt;0,'Раздел 5'!H9&gt;0),AND('Раздел 4'!H9=0,'Раздел 5'!H9=0)),0,1)</f>
        <v>0</v>
      </c>
    </row>
    <row r="576" spans="1:14">
      <c r="A576" s="107" t="s">
        <v>15</v>
      </c>
      <c r="B576" s="36">
        <v>5</v>
      </c>
      <c r="C576" s="36">
        <v>451</v>
      </c>
      <c r="E576" s="36" t="s">
        <v>3237</v>
      </c>
      <c r="H576" s="36">
        <f>IF(OR(AND('Раздел 4'!H10&gt;0,'Раздел 5'!H10&gt;0),AND('Раздел 4'!H10=0,'Раздел 5'!H10=0)),0,1)</f>
        <v>0</v>
      </c>
    </row>
    <row r="577" spans="1:8">
      <c r="A577" s="107" t="s">
        <v>15</v>
      </c>
      <c r="B577" s="36">
        <v>5</v>
      </c>
      <c r="C577" s="36">
        <v>452</v>
      </c>
      <c r="E577" s="36" t="s">
        <v>3238</v>
      </c>
      <c r="H577" s="36">
        <f>IF(OR(AND('Раздел 4'!H11&gt;0,'Раздел 5'!H11&gt;0),AND('Раздел 4'!H11=0,'Раздел 5'!H11=0)),0,1)</f>
        <v>0</v>
      </c>
    </row>
    <row r="578" spans="1:8">
      <c r="A578" s="107" t="s">
        <v>15</v>
      </c>
      <c r="B578" s="36">
        <v>5</v>
      </c>
      <c r="C578" s="36">
        <v>453</v>
      </c>
      <c r="E578" s="36" t="s">
        <v>3239</v>
      </c>
      <c r="H578" s="36">
        <f>IF(OR(AND('Раздел 4'!H12&gt;0,'Раздел 5'!H12&gt;0),AND('Раздел 4'!H12=0,'Раздел 5'!H12=0)),0,1)</f>
        <v>0</v>
      </c>
    </row>
    <row r="579" spans="1:8">
      <c r="A579" s="107" t="s">
        <v>15</v>
      </c>
      <c r="B579" s="36">
        <v>5</v>
      </c>
      <c r="C579" s="36">
        <v>454</v>
      </c>
      <c r="E579" s="36" t="s">
        <v>3240</v>
      </c>
      <c r="H579" s="36">
        <f>IF(OR(AND('Раздел 4'!H13&gt;0,'Раздел 5'!H13&gt;0),AND('Раздел 4'!H13=0,'Раздел 5'!H13=0)),0,1)</f>
        <v>0</v>
      </c>
    </row>
    <row r="580" spans="1:8">
      <c r="A580" s="107" t="s">
        <v>15</v>
      </c>
      <c r="B580" s="36">
        <v>5</v>
      </c>
      <c r="C580" s="36">
        <v>455</v>
      </c>
      <c r="E580" s="36" t="s">
        <v>3241</v>
      </c>
      <c r="H580" s="36">
        <f>IF(OR(AND('Раздел 4'!H14&gt;0,'Раздел 5'!H14&gt;0),AND('Раздел 4'!H14=0,'Раздел 5'!H14=0)),0,1)</f>
        <v>0</v>
      </c>
    </row>
    <row r="581" spans="1:8">
      <c r="A581" s="107" t="s">
        <v>15</v>
      </c>
      <c r="B581" s="36">
        <v>5</v>
      </c>
      <c r="C581" s="36">
        <v>456</v>
      </c>
      <c r="E581" s="36" t="s">
        <v>3242</v>
      </c>
      <c r="H581" s="36">
        <f>IF(OR(AND('Раздел 4'!H15&gt;0,'Раздел 5'!H15&gt;0),AND('Раздел 4'!H15=0,'Раздел 5'!H15=0)),0,1)</f>
        <v>0</v>
      </c>
    </row>
    <row r="582" spans="1:8">
      <c r="A582" s="107" t="s">
        <v>15</v>
      </c>
      <c r="B582" s="36">
        <v>5</v>
      </c>
      <c r="C582" s="36">
        <v>457</v>
      </c>
      <c r="E582" s="36" t="s">
        <v>3243</v>
      </c>
      <c r="H582" s="36">
        <f>IF(OR(AND('Раздел 4'!H16&gt;0,'Раздел 5'!H16&gt;0),AND('Раздел 4'!H16=0,'Раздел 5'!H16=0)),0,1)</f>
        <v>0</v>
      </c>
    </row>
    <row r="583" spans="1:8">
      <c r="A583" s="107" t="s">
        <v>15</v>
      </c>
      <c r="B583" s="36">
        <v>5</v>
      </c>
      <c r="C583" s="36">
        <v>458</v>
      </c>
      <c r="E583" s="36" t="s">
        <v>3244</v>
      </c>
      <c r="H583" s="36">
        <f>IF(OR(AND('Раздел 4'!H17&gt;0,'Раздел 5'!H17&gt;0),AND('Раздел 4'!H17=0,'Раздел 5'!H17=0)),0,1)</f>
        <v>0</v>
      </c>
    </row>
    <row r="584" spans="1:8">
      <c r="A584" s="107" t="s">
        <v>15</v>
      </c>
      <c r="B584" s="36">
        <v>5</v>
      </c>
      <c r="C584" s="36">
        <v>459</v>
      </c>
      <c r="E584" s="36" t="s">
        <v>3245</v>
      </c>
      <c r="H584" s="36">
        <f>IF(OR(AND('Раздел 4'!H18&gt;0,'Раздел 5'!H18&gt;0),AND('Раздел 4'!H18=0,'Раздел 5'!H18=0)),0,1)</f>
        <v>0</v>
      </c>
    </row>
    <row r="585" spans="1:8">
      <c r="A585" s="107" t="s">
        <v>15</v>
      </c>
      <c r="B585" s="36">
        <v>5</v>
      </c>
      <c r="C585" s="36">
        <v>460</v>
      </c>
      <c r="E585" s="36" t="s">
        <v>3246</v>
      </c>
      <c r="H585" s="36">
        <f>IF(OR(AND('Раздел 4'!H19&gt;0,'Раздел 5'!H19&gt;0),AND('Раздел 4'!H19=0,'Раздел 5'!H19=0)),0,1)</f>
        <v>0</v>
      </c>
    </row>
    <row r="586" spans="1:8">
      <c r="A586" s="107" t="s">
        <v>15</v>
      </c>
      <c r="B586" s="36">
        <v>5</v>
      </c>
      <c r="C586" s="36">
        <v>461</v>
      </c>
      <c r="E586" s="36" t="s">
        <v>3247</v>
      </c>
      <c r="H586" s="36">
        <f>IF(OR(AND('Раздел 4'!H20&gt;0,'Раздел 5'!H20&gt;0),AND('Раздел 4'!H20=0,'Раздел 5'!H20=0)),0,1)</f>
        <v>0</v>
      </c>
    </row>
    <row r="587" spans="1:8">
      <c r="A587" s="107" t="s">
        <v>15</v>
      </c>
      <c r="B587" s="36">
        <v>5</v>
      </c>
      <c r="C587" s="36">
        <v>462</v>
      </c>
      <c r="E587" s="36" t="s">
        <v>3248</v>
      </c>
      <c r="H587" s="36">
        <f>IF(OR(AND('Раздел 4'!H21&gt;0,'Раздел 5'!H21&gt;0),AND('Раздел 4'!H21=0,'Раздел 5'!H21=0)),0,1)</f>
        <v>0</v>
      </c>
    </row>
    <row r="588" spans="1:8">
      <c r="A588" s="107" t="s">
        <v>15</v>
      </c>
      <c r="B588" s="36">
        <v>5</v>
      </c>
      <c r="C588" s="36">
        <v>463</v>
      </c>
      <c r="E588" s="36" t="s">
        <v>3249</v>
      </c>
      <c r="H588" s="36">
        <f>IF(OR(AND('Раздел 4'!H22&gt;0,'Раздел 5'!H22&gt;0),AND('Раздел 4'!H22=0,'Раздел 5'!H22=0)),0,1)</f>
        <v>0</v>
      </c>
    </row>
    <row r="589" spans="1:8">
      <c r="A589" s="107" t="s">
        <v>15</v>
      </c>
      <c r="B589" s="36">
        <v>5</v>
      </c>
      <c r="C589" s="36">
        <v>464</v>
      </c>
      <c r="E589" s="36" t="s">
        <v>3250</v>
      </c>
      <c r="H589" s="36">
        <f>IF(OR(AND('Раздел 4'!H23&gt;0,'Раздел 5'!H23&gt;0),AND('Раздел 4'!H23=0,'Раздел 5'!H23=0)),0,1)</f>
        <v>0</v>
      </c>
    </row>
    <row r="590" spans="1:8">
      <c r="A590" s="107" t="s">
        <v>15</v>
      </c>
      <c r="B590" s="36">
        <v>5</v>
      </c>
      <c r="C590" s="36">
        <v>465</v>
      </c>
      <c r="E590" s="36" t="s">
        <v>3251</v>
      </c>
      <c r="H590" s="36">
        <f>IF(OR(AND('Раздел 4'!H24&gt;0,'Раздел 5'!H24&gt;0),AND('Раздел 4'!H24=0,'Раздел 5'!H24=0)),0,1)</f>
        <v>0</v>
      </c>
    </row>
    <row r="591" spans="1:8">
      <c r="A591" s="107" t="s">
        <v>15</v>
      </c>
      <c r="B591" s="36">
        <v>5</v>
      </c>
      <c r="C591" s="36">
        <v>466</v>
      </c>
      <c r="E591" s="36" t="s">
        <v>3252</v>
      </c>
      <c r="H591" s="36">
        <f>IF(OR(AND('Раздел 4'!H25&gt;0,'Раздел 5'!H25&gt;0),AND('Раздел 4'!H25=0,'Раздел 5'!H25=0)),0,1)</f>
        <v>0</v>
      </c>
    </row>
    <row r="592" spans="1:8">
      <c r="A592" s="107" t="s">
        <v>15</v>
      </c>
      <c r="B592" s="36">
        <v>5</v>
      </c>
      <c r="C592" s="36">
        <v>467</v>
      </c>
      <c r="E592" s="36" t="s">
        <v>3253</v>
      </c>
      <c r="H592" s="36">
        <f>IF(OR(AND('Раздел 4'!H26&gt;0,'Раздел 5'!H26&gt;0),AND('Раздел 4'!H26=0,'Раздел 5'!H26=0)),0,1)</f>
        <v>0</v>
      </c>
    </row>
    <row r="593" spans="1:14">
      <c r="A593" s="107" t="s">
        <v>15</v>
      </c>
      <c r="B593" s="36">
        <v>5</v>
      </c>
      <c r="C593" s="36">
        <v>468</v>
      </c>
      <c r="E593" s="36" t="s">
        <v>3254</v>
      </c>
      <c r="H593" s="36">
        <f>IF(OR(AND('Раздел 4'!H27&gt;0,'Раздел 5'!H27&gt;0),AND('Раздел 4'!H27=0,'Раздел 5'!H27=0)),0,1)</f>
        <v>0</v>
      </c>
    </row>
    <row r="594" spans="1:14">
      <c r="A594" s="107" t="s">
        <v>15</v>
      </c>
      <c r="B594" s="36">
        <v>5</v>
      </c>
      <c r="C594" s="36">
        <v>469</v>
      </c>
      <c r="E594" s="36" t="s">
        <v>3255</v>
      </c>
      <c r="H594" s="36">
        <f>IF(OR(AND('Раздел 4'!I5&gt;0,'Раздел 5'!I5&gt;0),AND('Раздел 4'!I5=0,'Раздел 5'!I5=0)),0,1)</f>
        <v>0</v>
      </c>
      <c r="N594" s="209"/>
    </row>
    <row r="595" spans="1:14">
      <c r="A595" s="107" t="s">
        <v>15</v>
      </c>
      <c r="B595" s="36">
        <v>5</v>
      </c>
      <c r="C595" s="36">
        <v>470</v>
      </c>
      <c r="E595" s="36" t="s">
        <v>3256</v>
      </c>
      <c r="H595" s="36">
        <f>IF(OR(AND('Раздел 4'!I6&gt;0,'Раздел 5'!I6&gt;0),AND('Раздел 4'!I6=0,'Раздел 5'!I6=0)),0,1)</f>
        <v>0</v>
      </c>
    </row>
    <row r="596" spans="1:14">
      <c r="A596" s="107" t="s">
        <v>15</v>
      </c>
      <c r="B596" s="36">
        <v>5</v>
      </c>
      <c r="C596" s="36">
        <v>471</v>
      </c>
      <c r="E596" s="36" t="s">
        <v>3257</v>
      </c>
      <c r="H596" s="36">
        <f>IF(OR(AND('Раздел 4'!I7&gt;0,'Раздел 5'!I7&gt;0),AND('Раздел 4'!I7=0,'Раздел 5'!I7=0)),0,1)</f>
        <v>0</v>
      </c>
    </row>
    <row r="597" spans="1:14">
      <c r="A597" s="107" t="s">
        <v>15</v>
      </c>
      <c r="B597" s="36">
        <v>5</v>
      </c>
      <c r="C597" s="36">
        <v>472</v>
      </c>
      <c r="E597" s="36" t="s">
        <v>3258</v>
      </c>
      <c r="H597" s="36">
        <f>IF(OR(AND('Раздел 4'!I8&gt;0,'Раздел 5'!I8&gt;0),AND('Раздел 4'!I8=0,'Раздел 5'!I8=0)),0,1)</f>
        <v>0</v>
      </c>
    </row>
    <row r="598" spans="1:14">
      <c r="A598" s="107" t="s">
        <v>15</v>
      </c>
      <c r="B598" s="36">
        <v>5</v>
      </c>
      <c r="C598" s="36">
        <v>473</v>
      </c>
      <c r="E598" s="36" t="s">
        <v>3259</v>
      </c>
      <c r="H598" s="36">
        <f>IF(OR(AND('Раздел 4'!I9&gt;0,'Раздел 5'!I9&gt;0),AND('Раздел 4'!I9=0,'Раздел 5'!I9=0)),0,1)</f>
        <v>0</v>
      </c>
    </row>
    <row r="599" spans="1:14">
      <c r="A599" s="107" t="s">
        <v>15</v>
      </c>
      <c r="B599" s="36">
        <v>5</v>
      </c>
      <c r="C599" s="36">
        <v>474</v>
      </c>
      <c r="E599" s="36" t="s">
        <v>3260</v>
      </c>
      <c r="H599" s="36">
        <f>IF(OR(AND('Раздел 4'!I10&gt;0,'Раздел 5'!I10&gt;0),AND('Раздел 4'!I10=0,'Раздел 5'!I10=0)),0,1)</f>
        <v>0</v>
      </c>
    </row>
    <row r="600" spans="1:14">
      <c r="A600" s="107" t="s">
        <v>15</v>
      </c>
      <c r="B600" s="36">
        <v>5</v>
      </c>
      <c r="C600" s="36">
        <v>475</v>
      </c>
      <c r="E600" s="36" t="s">
        <v>3261</v>
      </c>
      <c r="H600" s="36">
        <f>IF(OR(AND('Раздел 4'!I11&gt;0,'Раздел 5'!I11&gt;0),AND('Раздел 4'!I11=0,'Раздел 5'!I11=0)),0,1)</f>
        <v>0</v>
      </c>
    </row>
    <row r="601" spans="1:14">
      <c r="A601" s="107" t="s">
        <v>15</v>
      </c>
      <c r="B601" s="36">
        <v>5</v>
      </c>
      <c r="C601" s="36">
        <v>476</v>
      </c>
      <c r="E601" s="36" t="s">
        <v>3262</v>
      </c>
      <c r="H601" s="36">
        <f>IF(OR(AND('Раздел 4'!I12&gt;0,'Раздел 5'!I12&gt;0),AND('Раздел 4'!I12=0,'Раздел 5'!I12=0)),0,1)</f>
        <v>0</v>
      </c>
    </row>
    <row r="602" spans="1:14">
      <c r="A602" s="107" t="s">
        <v>15</v>
      </c>
      <c r="B602" s="36">
        <v>5</v>
      </c>
      <c r="C602" s="36">
        <v>477</v>
      </c>
      <c r="E602" s="36" t="s">
        <v>3263</v>
      </c>
      <c r="H602" s="36">
        <f>IF(OR(AND('Раздел 4'!I13&gt;0,'Раздел 5'!I13&gt;0),AND('Раздел 4'!I13=0,'Раздел 5'!I13=0)),0,1)</f>
        <v>0</v>
      </c>
    </row>
    <row r="603" spans="1:14">
      <c r="A603" s="107" t="s">
        <v>15</v>
      </c>
      <c r="B603" s="36">
        <v>5</v>
      </c>
      <c r="C603" s="36">
        <v>478</v>
      </c>
      <c r="E603" s="36" t="s">
        <v>3264</v>
      </c>
      <c r="H603" s="36">
        <f>IF(OR(AND('Раздел 4'!I14&gt;0,'Раздел 5'!I14&gt;0),AND('Раздел 4'!I14=0,'Раздел 5'!I14=0)),0,1)</f>
        <v>0</v>
      </c>
    </row>
    <row r="604" spans="1:14">
      <c r="A604" s="107" t="s">
        <v>15</v>
      </c>
      <c r="B604" s="36">
        <v>5</v>
      </c>
      <c r="C604" s="36">
        <v>479</v>
      </c>
      <c r="E604" s="36" t="s">
        <v>3265</v>
      </c>
      <c r="H604" s="36">
        <f>IF(OR(AND('Раздел 4'!I15&gt;0,'Раздел 5'!I15&gt;0),AND('Раздел 4'!I15=0,'Раздел 5'!I15=0)),0,1)</f>
        <v>0</v>
      </c>
    </row>
    <row r="605" spans="1:14">
      <c r="A605" s="107" t="s">
        <v>15</v>
      </c>
      <c r="B605" s="36">
        <v>5</v>
      </c>
      <c r="C605" s="36">
        <v>480</v>
      </c>
      <c r="E605" s="36" t="s">
        <v>3266</v>
      </c>
      <c r="H605" s="36">
        <f>IF(OR(AND('Раздел 4'!I16&gt;0,'Раздел 5'!I16&gt;0),AND('Раздел 4'!I16=0,'Раздел 5'!I16=0)),0,1)</f>
        <v>0</v>
      </c>
    </row>
    <row r="606" spans="1:14">
      <c r="A606" s="107" t="s">
        <v>15</v>
      </c>
      <c r="B606" s="36">
        <v>5</v>
      </c>
      <c r="C606" s="36">
        <v>481</v>
      </c>
      <c r="E606" s="36" t="s">
        <v>3267</v>
      </c>
      <c r="H606" s="36">
        <f>IF(OR(AND('Раздел 4'!I17&gt;0,'Раздел 5'!I17&gt;0),AND('Раздел 4'!I17=0,'Раздел 5'!I17=0)),0,1)</f>
        <v>0</v>
      </c>
    </row>
    <row r="607" spans="1:14">
      <c r="A607" s="107" t="s">
        <v>15</v>
      </c>
      <c r="B607" s="36">
        <v>5</v>
      </c>
      <c r="C607" s="36">
        <v>482</v>
      </c>
      <c r="E607" s="36" t="s">
        <v>3268</v>
      </c>
      <c r="H607" s="36">
        <f>IF(OR(AND('Раздел 4'!I18&gt;0,'Раздел 5'!I18&gt;0),AND('Раздел 4'!I18=0,'Раздел 5'!I18=0)),0,1)</f>
        <v>0</v>
      </c>
    </row>
    <row r="608" spans="1:14">
      <c r="A608" s="107" t="s">
        <v>15</v>
      </c>
      <c r="B608" s="36">
        <v>5</v>
      </c>
      <c r="C608" s="36">
        <v>483</v>
      </c>
      <c r="E608" s="36" t="s">
        <v>3269</v>
      </c>
      <c r="H608" s="36">
        <f>IF(OR(AND('Раздел 4'!I19&gt;0,'Раздел 5'!I19&gt;0),AND('Раздел 4'!I19=0,'Раздел 5'!I19=0)),0,1)</f>
        <v>0</v>
      </c>
    </row>
    <row r="609" spans="1:8">
      <c r="A609" s="107" t="s">
        <v>15</v>
      </c>
      <c r="B609" s="36">
        <v>5</v>
      </c>
      <c r="C609" s="36">
        <v>484</v>
      </c>
      <c r="E609" s="36" t="s">
        <v>3270</v>
      </c>
      <c r="H609" s="36">
        <f>IF(OR(AND('Раздел 4'!I20&gt;0,'Раздел 5'!I20&gt;0),AND('Раздел 4'!I20=0,'Раздел 5'!I20=0)),0,1)</f>
        <v>0</v>
      </c>
    </row>
    <row r="610" spans="1:8">
      <c r="A610" s="107" t="s">
        <v>15</v>
      </c>
      <c r="B610" s="36">
        <v>5</v>
      </c>
      <c r="C610" s="36">
        <v>485</v>
      </c>
      <c r="E610" s="36" t="s">
        <v>3271</v>
      </c>
      <c r="H610" s="36">
        <f>IF(OR(AND('Раздел 4'!I21&gt;0,'Раздел 5'!I21&gt;0),AND('Раздел 4'!I21=0,'Раздел 5'!I21=0)),0,1)</f>
        <v>0</v>
      </c>
    </row>
    <row r="611" spans="1:8">
      <c r="A611" s="107" t="s">
        <v>15</v>
      </c>
      <c r="B611" s="36">
        <v>5</v>
      </c>
      <c r="C611" s="36">
        <v>486</v>
      </c>
      <c r="E611" s="36" t="s">
        <v>3272</v>
      </c>
      <c r="H611" s="36">
        <f>IF(OR(AND('Раздел 4'!I22&gt;0,'Раздел 5'!I22&gt;0),AND('Раздел 4'!I22=0,'Раздел 5'!I22=0)),0,1)</f>
        <v>0</v>
      </c>
    </row>
    <row r="612" spans="1:8">
      <c r="A612" s="107" t="s">
        <v>15</v>
      </c>
      <c r="B612" s="36">
        <v>5</v>
      </c>
      <c r="C612" s="36">
        <v>487</v>
      </c>
      <c r="E612" s="36" t="s">
        <v>3273</v>
      </c>
      <c r="H612" s="36">
        <f>IF(OR(AND('Раздел 4'!I23&gt;0,'Раздел 5'!I23&gt;0),AND('Раздел 4'!I23=0,'Раздел 5'!I23=0)),0,1)</f>
        <v>0</v>
      </c>
    </row>
    <row r="613" spans="1:8">
      <c r="A613" s="107" t="s">
        <v>15</v>
      </c>
      <c r="B613" s="36">
        <v>5</v>
      </c>
      <c r="C613" s="36">
        <v>488</v>
      </c>
      <c r="E613" s="36" t="s">
        <v>3274</v>
      </c>
      <c r="H613" s="36">
        <f>IF(OR(AND('Раздел 4'!I24&gt;0,'Раздел 5'!I24&gt;0),AND('Раздел 4'!I24=0,'Раздел 5'!I24=0)),0,1)</f>
        <v>0</v>
      </c>
    </row>
    <row r="614" spans="1:8">
      <c r="A614" s="107" t="s">
        <v>15</v>
      </c>
      <c r="B614" s="36">
        <v>5</v>
      </c>
      <c r="C614" s="36">
        <v>489</v>
      </c>
      <c r="E614" s="36" t="s">
        <v>3275</v>
      </c>
      <c r="H614" s="36">
        <f>IF(OR(AND('Раздел 4'!I25&gt;0,'Раздел 5'!I25&gt;0),AND('Раздел 4'!I25=0,'Раздел 5'!I25=0)),0,1)</f>
        <v>0</v>
      </c>
    </row>
    <row r="615" spans="1:8">
      <c r="A615" s="107" t="s">
        <v>15</v>
      </c>
      <c r="B615" s="36">
        <v>5</v>
      </c>
      <c r="C615" s="36">
        <v>490</v>
      </c>
      <c r="E615" s="36" t="s">
        <v>3276</v>
      </c>
      <c r="H615" s="36">
        <f>IF(OR(AND('Раздел 4'!I26&gt;0,'Раздел 5'!I26&gt;0),AND('Раздел 4'!I26=0,'Раздел 5'!I26=0)),0,1)</f>
        <v>0</v>
      </c>
    </row>
    <row r="616" spans="1:8">
      <c r="A616" s="107" t="s">
        <v>15</v>
      </c>
      <c r="B616" s="36">
        <v>5</v>
      </c>
      <c r="C616" s="36">
        <v>491</v>
      </c>
      <c r="E616" s="36" t="s">
        <v>3277</v>
      </c>
      <c r="H616" s="36">
        <f>IF(OR(AND('Раздел 4'!I27&gt;0,'Раздел 5'!I27&gt;0),AND('Раздел 4'!I27=0,'Раздел 5'!I27=0)),0,1)</f>
        <v>0</v>
      </c>
    </row>
    <row r="617" spans="1:8">
      <c r="A617" s="35" t="str">
        <f>P_3</f>
        <v>0609506</v>
      </c>
      <c r="B617" s="35">
        <v>6</v>
      </c>
      <c r="C617" s="35">
        <v>0</v>
      </c>
      <c r="D617" s="35">
        <v>0</v>
      </c>
      <c r="E617" s="108" t="str">
        <f>CONCATENATE("Количество ошибок в разделе 6: ",H617)</f>
        <v>Количество ошибок в разделе 6: 0</v>
      </c>
      <c r="F617" s="35"/>
      <c r="G617" s="35"/>
      <c r="H617" s="108">
        <f>SUM(H618:H1109)</f>
        <v>0</v>
      </c>
    </row>
    <row r="618" spans="1:8">
      <c r="A618" s="36" t="str">
        <f>P_3</f>
        <v>0609506</v>
      </c>
      <c r="B618" s="36">
        <v>6</v>
      </c>
      <c r="C618" s="36">
        <v>1</v>
      </c>
      <c r="D618" s="36"/>
      <c r="E618" s="36" t="s">
        <v>2477</v>
      </c>
      <c r="F618" s="36"/>
      <c r="G618" s="36"/>
      <c r="H618" s="36">
        <f>IF('Раздел 6'!E5&lt;='Раздел 6'!D5,0,1)</f>
        <v>0</v>
      </c>
    </row>
    <row r="619" spans="1:8">
      <c r="A619" s="36" t="s">
        <v>15</v>
      </c>
      <c r="B619" s="36">
        <v>6</v>
      </c>
      <c r="C619" s="36">
        <v>2</v>
      </c>
      <c r="D619" s="36"/>
      <c r="E619" s="36" t="s">
        <v>2478</v>
      </c>
      <c r="F619" s="36"/>
      <c r="G619" s="36"/>
      <c r="H619" s="36">
        <f>IF('Раздел 6'!E6&lt;='Раздел 6'!D6,0,1)</f>
        <v>0</v>
      </c>
    </row>
    <row r="620" spans="1:8">
      <c r="A620" s="36" t="s">
        <v>15</v>
      </c>
      <c r="B620" s="36">
        <v>6</v>
      </c>
      <c r="C620" s="36">
        <v>3</v>
      </c>
      <c r="D620" s="36"/>
      <c r="E620" s="36" t="s">
        <v>2479</v>
      </c>
      <c r="F620" s="36"/>
      <c r="G620" s="36"/>
      <c r="H620" s="36">
        <f>IF('Раздел 6'!E7&lt;='Раздел 6'!D7,0,1)</f>
        <v>0</v>
      </c>
    </row>
    <row r="621" spans="1:8">
      <c r="A621" s="36" t="s">
        <v>15</v>
      </c>
      <c r="B621" s="36">
        <v>6</v>
      </c>
      <c r="C621" s="36">
        <v>4</v>
      </c>
      <c r="E621" s="36" t="s">
        <v>2480</v>
      </c>
      <c r="H621" s="36">
        <f>IF('Раздел 6'!E8&lt;='Раздел 6'!D8,0,1)</f>
        <v>0</v>
      </c>
    </row>
    <row r="622" spans="1:8">
      <c r="A622" s="107" t="s">
        <v>15</v>
      </c>
      <c r="B622" s="36">
        <v>6</v>
      </c>
      <c r="C622" s="36">
        <v>5</v>
      </c>
      <c r="E622" s="36" t="s">
        <v>2481</v>
      </c>
      <c r="H622" s="36">
        <f>IF('Раздел 6'!E9&lt;='Раздел 6'!D9,0,1)</f>
        <v>0</v>
      </c>
    </row>
    <row r="623" spans="1:8">
      <c r="A623" s="107" t="s">
        <v>15</v>
      </c>
      <c r="B623" s="36">
        <v>6</v>
      </c>
      <c r="C623" s="36">
        <v>6</v>
      </c>
      <c r="E623" s="36" t="s">
        <v>2482</v>
      </c>
      <c r="H623" s="36">
        <f>IF('Раздел 6'!E10&lt;='Раздел 6'!D10,0,1)</f>
        <v>0</v>
      </c>
    </row>
    <row r="624" spans="1:8">
      <c r="A624" s="107" t="s">
        <v>15</v>
      </c>
      <c r="B624" s="36">
        <v>6</v>
      </c>
      <c r="C624" s="36">
        <v>7</v>
      </c>
      <c r="E624" s="36" t="s">
        <v>2483</v>
      </c>
      <c r="H624" s="36">
        <f>IF('Раздел 6'!E11&lt;='Раздел 6'!D11,0,1)</f>
        <v>0</v>
      </c>
    </row>
    <row r="625" spans="1:8">
      <c r="A625" s="107" t="s">
        <v>15</v>
      </c>
      <c r="B625" s="36">
        <v>6</v>
      </c>
      <c r="C625" s="36">
        <v>8</v>
      </c>
      <c r="E625" s="36" t="s">
        <v>2484</v>
      </c>
      <c r="H625" s="36">
        <f>IF('Раздел 6'!E12&lt;='Раздел 6'!D12,0,1)</f>
        <v>0</v>
      </c>
    </row>
    <row r="626" spans="1:8">
      <c r="A626" s="107" t="s">
        <v>15</v>
      </c>
      <c r="B626" s="36">
        <v>6</v>
      </c>
      <c r="C626" s="36">
        <v>9</v>
      </c>
      <c r="E626" s="36" t="s">
        <v>2485</v>
      </c>
      <c r="H626" s="36">
        <f>IF('Раздел 6'!E13&lt;='Раздел 6'!D13,0,1)</f>
        <v>0</v>
      </c>
    </row>
    <row r="627" spans="1:8">
      <c r="A627" s="107" t="s">
        <v>15</v>
      </c>
      <c r="B627" s="36">
        <v>6</v>
      </c>
      <c r="C627" s="36">
        <v>10</v>
      </c>
      <c r="E627" s="36" t="s">
        <v>2486</v>
      </c>
      <c r="H627" s="36">
        <f>IF('Раздел 6'!E14&lt;='Раздел 6'!D14,0,1)</f>
        <v>0</v>
      </c>
    </row>
    <row r="628" spans="1:8">
      <c r="A628" s="107" t="s">
        <v>15</v>
      </c>
      <c r="B628" s="36">
        <v>6</v>
      </c>
      <c r="C628" s="36">
        <v>11</v>
      </c>
      <c r="E628" s="36" t="s">
        <v>2487</v>
      </c>
      <c r="H628" s="36">
        <f>IF('Раздел 6'!E15&lt;='Раздел 6'!D15,0,1)</f>
        <v>0</v>
      </c>
    </row>
    <row r="629" spans="1:8">
      <c r="A629" s="107" t="s">
        <v>15</v>
      </c>
      <c r="B629" s="36">
        <v>6</v>
      </c>
      <c r="C629" s="36">
        <v>12</v>
      </c>
      <c r="E629" s="36" t="s">
        <v>2488</v>
      </c>
      <c r="H629" s="36">
        <f>IF('Раздел 6'!E16&lt;='Раздел 6'!D16,0,1)</f>
        <v>0</v>
      </c>
    </row>
    <row r="630" spans="1:8">
      <c r="A630" s="107" t="s">
        <v>15</v>
      </c>
      <c r="B630" s="36">
        <v>6</v>
      </c>
      <c r="C630" s="36">
        <v>13</v>
      </c>
      <c r="E630" s="36" t="s">
        <v>2489</v>
      </c>
      <c r="H630" s="36">
        <f>IF('Раздел 6'!E17&lt;='Раздел 6'!D17,0,1)</f>
        <v>0</v>
      </c>
    </row>
    <row r="631" spans="1:8">
      <c r="A631" s="107" t="s">
        <v>15</v>
      </c>
      <c r="B631" s="36">
        <v>6</v>
      </c>
      <c r="C631" s="36">
        <v>14</v>
      </c>
      <c r="E631" s="36" t="s">
        <v>2490</v>
      </c>
      <c r="H631" s="36">
        <f>IF('Раздел 6'!E18&lt;='Раздел 6'!D18,0,1)</f>
        <v>0</v>
      </c>
    </row>
    <row r="632" spans="1:8">
      <c r="A632" s="107" t="s">
        <v>15</v>
      </c>
      <c r="B632" s="36">
        <v>6</v>
      </c>
      <c r="C632" s="36">
        <v>15</v>
      </c>
      <c r="E632" s="36" t="s">
        <v>2491</v>
      </c>
      <c r="H632" s="36">
        <f>IF('Раздел 6'!E19&lt;='Раздел 6'!D19,0,1)</f>
        <v>0</v>
      </c>
    </row>
    <row r="633" spans="1:8">
      <c r="A633" s="107" t="s">
        <v>15</v>
      </c>
      <c r="B633" s="36">
        <v>6</v>
      </c>
      <c r="C633" s="36">
        <v>16</v>
      </c>
      <c r="E633" s="36" t="s">
        <v>2492</v>
      </c>
      <c r="H633" s="36">
        <f>IF('Раздел 6'!E20&lt;='Раздел 6'!D20,0,1)</f>
        <v>0</v>
      </c>
    </row>
    <row r="634" spans="1:8">
      <c r="A634" s="107" t="s">
        <v>15</v>
      </c>
      <c r="B634" s="36">
        <v>6</v>
      </c>
      <c r="C634" s="36">
        <v>17</v>
      </c>
      <c r="E634" s="36" t="s">
        <v>2493</v>
      </c>
      <c r="H634" s="36">
        <f>IF('Раздел 6'!E21&lt;='Раздел 6'!D21,0,1)</f>
        <v>0</v>
      </c>
    </row>
    <row r="635" spans="1:8">
      <c r="A635" s="107" t="s">
        <v>15</v>
      </c>
      <c r="B635" s="36">
        <v>6</v>
      </c>
      <c r="C635" s="36">
        <v>18</v>
      </c>
      <c r="E635" s="36" t="s">
        <v>2494</v>
      </c>
      <c r="H635" s="36">
        <f>IF('Раздел 6'!E22&lt;='Раздел 6'!D22,0,1)</f>
        <v>0</v>
      </c>
    </row>
    <row r="636" spans="1:8">
      <c r="A636" s="107" t="s">
        <v>15</v>
      </c>
      <c r="B636" s="36">
        <v>6</v>
      </c>
      <c r="C636" s="36">
        <v>19</v>
      </c>
      <c r="E636" s="36" t="s">
        <v>2495</v>
      </c>
      <c r="H636" s="36">
        <f>IF('Раздел 6'!E23&lt;='Раздел 6'!D23,0,1)</f>
        <v>0</v>
      </c>
    </row>
    <row r="637" spans="1:8">
      <c r="A637" s="107" t="s">
        <v>15</v>
      </c>
      <c r="B637" s="36">
        <v>6</v>
      </c>
      <c r="C637" s="36">
        <v>20</v>
      </c>
      <c r="E637" s="36" t="s">
        <v>2496</v>
      </c>
      <c r="H637" s="36">
        <f>IF('Раздел 6'!E24&lt;='Раздел 6'!D24,0,1)</f>
        <v>0</v>
      </c>
    </row>
    <row r="638" spans="1:8">
      <c r="A638" s="107" t="s">
        <v>15</v>
      </c>
      <c r="B638" s="36">
        <v>6</v>
      </c>
      <c r="C638" s="36">
        <v>21</v>
      </c>
      <c r="E638" s="36" t="s">
        <v>2497</v>
      </c>
      <c r="H638" s="36">
        <f>IF('Раздел 6'!E25&lt;='Раздел 6'!D25,0,1)</f>
        <v>0</v>
      </c>
    </row>
    <row r="639" spans="1:8">
      <c r="A639" s="107" t="s">
        <v>15</v>
      </c>
      <c r="B639" s="36">
        <v>6</v>
      </c>
      <c r="C639" s="36">
        <v>22</v>
      </c>
      <c r="E639" s="36" t="s">
        <v>2498</v>
      </c>
      <c r="H639" s="36">
        <f>IF('Раздел 6'!E26&lt;='Раздел 6'!D26,0,1)</f>
        <v>0</v>
      </c>
    </row>
    <row r="640" spans="1:8">
      <c r="A640" s="107" t="s">
        <v>15</v>
      </c>
      <c r="B640" s="36">
        <v>6</v>
      </c>
      <c r="C640" s="36">
        <v>23</v>
      </c>
      <c r="E640" s="36" t="s">
        <v>2499</v>
      </c>
      <c r="H640" s="36">
        <f>IF('Раздел 6'!E27&lt;='Раздел 6'!D27,0,1)</f>
        <v>0</v>
      </c>
    </row>
    <row r="641" spans="1:8">
      <c r="A641" s="107" t="s">
        <v>15</v>
      </c>
      <c r="B641" s="36">
        <v>6</v>
      </c>
      <c r="C641" s="36">
        <v>24</v>
      </c>
      <c r="E641" s="36" t="s">
        <v>2454</v>
      </c>
      <c r="H641" s="36">
        <f>IF('Раздел 6'!F5&lt;='Раздел 6'!D5,0,1)</f>
        <v>0</v>
      </c>
    </row>
    <row r="642" spans="1:8">
      <c r="A642" s="107" t="s">
        <v>15</v>
      </c>
      <c r="B642" s="36">
        <v>6</v>
      </c>
      <c r="C642" s="36">
        <v>25</v>
      </c>
      <c r="E642" s="36" t="s">
        <v>2455</v>
      </c>
      <c r="H642" s="36">
        <f>IF('Раздел 6'!F6&lt;='Раздел 6'!D6,0,1)</f>
        <v>0</v>
      </c>
    </row>
    <row r="643" spans="1:8">
      <c r="A643" s="107" t="s">
        <v>15</v>
      </c>
      <c r="B643" s="36">
        <v>6</v>
      </c>
      <c r="C643" s="36">
        <v>26</v>
      </c>
      <c r="E643" s="36" t="s">
        <v>2456</v>
      </c>
      <c r="H643" s="36">
        <f>IF('Раздел 6'!F7&lt;='Раздел 6'!D7,0,1)</f>
        <v>0</v>
      </c>
    </row>
    <row r="644" spans="1:8">
      <c r="A644" s="107" t="s">
        <v>15</v>
      </c>
      <c r="B644" s="36">
        <v>6</v>
      </c>
      <c r="C644" s="36">
        <v>27</v>
      </c>
      <c r="E644" s="36" t="s">
        <v>2457</v>
      </c>
      <c r="H644" s="36">
        <f>IF('Раздел 6'!F8&lt;='Раздел 6'!D8,0,1)</f>
        <v>0</v>
      </c>
    </row>
    <row r="645" spans="1:8">
      <c r="A645" s="107" t="s">
        <v>15</v>
      </c>
      <c r="B645" s="36">
        <v>6</v>
      </c>
      <c r="C645" s="36">
        <v>28</v>
      </c>
      <c r="E645" s="36" t="s">
        <v>2458</v>
      </c>
      <c r="H645" s="36">
        <f>IF('Раздел 6'!F9&lt;='Раздел 6'!D9,0,1)</f>
        <v>0</v>
      </c>
    </row>
    <row r="646" spans="1:8">
      <c r="A646" s="107" t="s">
        <v>15</v>
      </c>
      <c r="B646" s="36">
        <v>6</v>
      </c>
      <c r="C646" s="36">
        <v>29</v>
      </c>
      <c r="E646" s="36" t="s">
        <v>2459</v>
      </c>
      <c r="H646" s="36">
        <f>IF('Раздел 6'!F10&lt;='Раздел 6'!D10,0,1)</f>
        <v>0</v>
      </c>
    </row>
    <row r="647" spans="1:8">
      <c r="A647" s="107" t="s">
        <v>15</v>
      </c>
      <c r="B647" s="36">
        <v>6</v>
      </c>
      <c r="C647" s="36">
        <v>30</v>
      </c>
      <c r="E647" s="36" t="s">
        <v>2460</v>
      </c>
      <c r="H647" s="36">
        <f>IF('Раздел 6'!F11&lt;='Раздел 6'!D11,0,1)</f>
        <v>0</v>
      </c>
    </row>
    <row r="648" spans="1:8">
      <c r="A648" s="107" t="s">
        <v>15</v>
      </c>
      <c r="B648" s="36">
        <v>6</v>
      </c>
      <c r="C648" s="36">
        <v>31</v>
      </c>
      <c r="E648" s="36" t="s">
        <v>2461</v>
      </c>
      <c r="H648" s="36">
        <f>IF('Раздел 6'!F12&lt;='Раздел 6'!D12,0,1)</f>
        <v>0</v>
      </c>
    </row>
    <row r="649" spans="1:8">
      <c r="A649" s="107" t="s">
        <v>15</v>
      </c>
      <c r="B649" s="36">
        <v>6</v>
      </c>
      <c r="C649" s="36">
        <v>32</v>
      </c>
      <c r="E649" s="36" t="s">
        <v>2462</v>
      </c>
      <c r="H649" s="36">
        <f>IF('Раздел 6'!F13&lt;='Раздел 6'!D13,0,1)</f>
        <v>0</v>
      </c>
    </row>
    <row r="650" spans="1:8">
      <c r="A650" s="107" t="s">
        <v>15</v>
      </c>
      <c r="B650" s="36">
        <v>6</v>
      </c>
      <c r="C650" s="36">
        <v>33</v>
      </c>
      <c r="E650" s="36" t="s">
        <v>2463</v>
      </c>
      <c r="H650" s="36">
        <f>IF('Раздел 6'!F14&lt;='Раздел 6'!D14,0,1)</f>
        <v>0</v>
      </c>
    </row>
    <row r="651" spans="1:8">
      <c r="A651" s="107" t="s">
        <v>15</v>
      </c>
      <c r="B651" s="36">
        <v>6</v>
      </c>
      <c r="C651" s="36">
        <v>34</v>
      </c>
      <c r="E651" s="36" t="s">
        <v>2464</v>
      </c>
      <c r="H651" s="36">
        <f>IF('Раздел 6'!F15&lt;='Раздел 6'!D15,0,1)</f>
        <v>0</v>
      </c>
    </row>
    <row r="652" spans="1:8">
      <c r="A652" s="107" t="s">
        <v>15</v>
      </c>
      <c r="B652" s="36">
        <v>6</v>
      </c>
      <c r="C652" s="36">
        <v>35</v>
      </c>
      <c r="E652" s="36" t="s">
        <v>2465</v>
      </c>
      <c r="H652" s="36">
        <f>IF('Раздел 6'!F16&lt;='Раздел 6'!D16,0,1)</f>
        <v>0</v>
      </c>
    </row>
    <row r="653" spans="1:8">
      <c r="A653" s="107" t="s">
        <v>15</v>
      </c>
      <c r="B653" s="36">
        <v>6</v>
      </c>
      <c r="C653" s="36">
        <v>36</v>
      </c>
      <c r="E653" s="36" t="s">
        <v>2466</v>
      </c>
      <c r="H653" s="36">
        <f>IF('Раздел 6'!F17&lt;='Раздел 6'!D17,0,1)</f>
        <v>0</v>
      </c>
    </row>
    <row r="654" spans="1:8">
      <c r="A654" s="107" t="s">
        <v>15</v>
      </c>
      <c r="B654" s="36">
        <v>6</v>
      </c>
      <c r="C654" s="36">
        <v>37</v>
      </c>
      <c r="E654" s="36" t="s">
        <v>2467</v>
      </c>
      <c r="H654" s="36">
        <f>IF('Раздел 6'!F18&lt;='Раздел 6'!D18,0,1)</f>
        <v>0</v>
      </c>
    </row>
    <row r="655" spans="1:8">
      <c r="A655" s="107" t="s">
        <v>15</v>
      </c>
      <c r="B655" s="36">
        <v>6</v>
      </c>
      <c r="C655" s="36">
        <v>38</v>
      </c>
      <c r="E655" s="36" t="s">
        <v>2468</v>
      </c>
      <c r="H655" s="36">
        <f>IF('Раздел 6'!F19&lt;='Раздел 6'!D19,0,1)</f>
        <v>0</v>
      </c>
    </row>
    <row r="656" spans="1:8">
      <c r="A656" s="107" t="s">
        <v>15</v>
      </c>
      <c r="B656" s="36">
        <v>6</v>
      </c>
      <c r="C656" s="36">
        <v>39</v>
      </c>
      <c r="E656" s="36" t="s">
        <v>2469</v>
      </c>
      <c r="H656" s="36">
        <f>IF('Раздел 6'!F20&lt;='Раздел 6'!D20,0,1)</f>
        <v>0</v>
      </c>
    </row>
    <row r="657" spans="1:8">
      <c r="A657" s="107" t="s">
        <v>15</v>
      </c>
      <c r="B657" s="36">
        <v>6</v>
      </c>
      <c r="C657" s="36">
        <v>40</v>
      </c>
      <c r="E657" s="36" t="s">
        <v>2470</v>
      </c>
      <c r="H657" s="36">
        <f>IF('Раздел 6'!F21&lt;='Раздел 6'!D21,0,1)</f>
        <v>0</v>
      </c>
    </row>
    <row r="658" spans="1:8">
      <c r="A658" s="107" t="s">
        <v>15</v>
      </c>
      <c r="B658" s="36">
        <v>6</v>
      </c>
      <c r="C658" s="36">
        <v>41</v>
      </c>
      <c r="E658" s="36" t="s">
        <v>2471</v>
      </c>
      <c r="H658" s="36">
        <f>IF('Раздел 6'!F22&lt;='Раздел 6'!D22,0,1)</f>
        <v>0</v>
      </c>
    </row>
    <row r="659" spans="1:8">
      <c r="A659" s="107" t="s">
        <v>15</v>
      </c>
      <c r="B659" s="36">
        <v>6</v>
      </c>
      <c r="C659" s="36">
        <v>42</v>
      </c>
      <c r="E659" s="36" t="s">
        <v>2472</v>
      </c>
      <c r="H659" s="36">
        <f>IF('Раздел 6'!F23&lt;='Раздел 6'!D23,0,1)</f>
        <v>0</v>
      </c>
    </row>
    <row r="660" spans="1:8">
      <c r="A660" s="107" t="s">
        <v>15</v>
      </c>
      <c r="B660" s="36">
        <v>6</v>
      </c>
      <c r="C660" s="36">
        <v>43</v>
      </c>
      <c r="E660" s="36" t="s">
        <v>2473</v>
      </c>
      <c r="H660" s="36">
        <f>IF('Раздел 6'!F24&lt;='Раздел 6'!D24,0,1)</f>
        <v>0</v>
      </c>
    </row>
    <row r="661" spans="1:8">
      <c r="A661" s="107" t="s">
        <v>15</v>
      </c>
      <c r="B661" s="36">
        <v>6</v>
      </c>
      <c r="C661" s="36">
        <v>44</v>
      </c>
      <c r="E661" s="36" t="s">
        <v>2474</v>
      </c>
      <c r="H661" s="36">
        <f>IF('Раздел 6'!F25&lt;='Раздел 6'!D25,0,1)</f>
        <v>0</v>
      </c>
    </row>
    <row r="662" spans="1:8">
      <c r="A662" s="107" t="s">
        <v>15</v>
      </c>
      <c r="B662" s="36">
        <v>6</v>
      </c>
      <c r="C662" s="36">
        <v>45</v>
      </c>
      <c r="E662" s="36" t="s">
        <v>2475</v>
      </c>
      <c r="H662" s="36">
        <f>IF('Раздел 6'!F26&lt;='Раздел 6'!D26,0,1)</f>
        <v>0</v>
      </c>
    </row>
    <row r="663" spans="1:8">
      <c r="A663" s="107" t="s">
        <v>15</v>
      </c>
      <c r="B663" s="36">
        <v>6</v>
      </c>
      <c r="C663" s="36">
        <v>46</v>
      </c>
      <c r="E663" s="36" t="s">
        <v>2476</v>
      </c>
      <c r="H663" s="36">
        <f>IF('Раздел 6'!F27&lt;='Раздел 6'!D27,0,1)</f>
        <v>0</v>
      </c>
    </row>
    <row r="664" spans="1:8">
      <c r="A664" s="107" t="s">
        <v>15</v>
      </c>
      <c r="B664" s="36">
        <v>6</v>
      </c>
      <c r="C664" s="36">
        <v>47</v>
      </c>
      <c r="E664" s="36" t="s">
        <v>2500</v>
      </c>
      <c r="H664" s="36">
        <f>IF('Раздел 6'!G5&lt;='Раздел 6'!D5,0,1)</f>
        <v>0</v>
      </c>
    </row>
    <row r="665" spans="1:8">
      <c r="A665" s="107" t="s">
        <v>15</v>
      </c>
      <c r="B665" s="36">
        <v>6</v>
      </c>
      <c r="C665" s="36">
        <v>48</v>
      </c>
      <c r="E665" s="36" t="s">
        <v>2501</v>
      </c>
      <c r="H665" s="36">
        <f>IF('Раздел 6'!G6&lt;='Раздел 6'!D6,0,1)</f>
        <v>0</v>
      </c>
    </row>
    <row r="666" spans="1:8">
      <c r="A666" s="107" t="s">
        <v>15</v>
      </c>
      <c r="B666" s="36">
        <v>6</v>
      </c>
      <c r="C666" s="36">
        <v>49</v>
      </c>
      <c r="E666" s="36" t="s">
        <v>2502</v>
      </c>
      <c r="H666" s="36">
        <f>IF('Раздел 6'!G7&lt;='Раздел 6'!D7,0,1)</f>
        <v>0</v>
      </c>
    </row>
    <row r="667" spans="1:8">
      <c r="A667" s="107" t="s">
        <v>15</v>
      </c>
      <c r="B667" s="36">
        <v>6</v>
      </c>
      <c r="C667" s="36">
        <v>50</v>
      </c>
      <c r="E667" s="36" t="s">
        <v>2503</v>
      </c>
      <c r="H667" s="36">
        <f>IF('Раздел 6'!G8&lt;='Раздел 6'!D8,0,1)</f>
        <v>0</v>
      </c>
    </row>
    <row r="668" spans="1:8">
      <c r="A668" s="107" t="s">
        <v>15</v>
      </c>
      <c r="B668" s="36">
        <v>6</v>
      </c>
      <c r="C668" s="36">
        <v>51</v>
      </c>
      <c r="E668" s="36" t="s">
        <v>2504</v>
      </c>
      <c r="H668" s="36">
        <f>IF('Раздел 6'!G9&lt;='Раздел 6'!D9,0,1)</f>
        <v>0</v>
      </c>
    </row>
    <row r="669" spans="1:8">
      <c r="A669" s="107" t="s">
        <v>15</v>
      </c>
      <c r="B669" s="36">
        <v>6</v>
      </c>
      <c r="C669" s="36">
        <v>52</v>
      </c>
      <c r="E669" s="36" t="s">
        <v>2505</v>
      </c>
      <c r="H669" s="36">
        <f>IF('Раздел 6'!G10&lt;='Раздел 6'!D10,0,1)</f>
        <v>0</v>
      </c>
    </row>
    <row r="670" spans="1:8">
      <c r="A670" s="107" t="s">
        <v>15</v>
      </c>
      <c r="B670" s="36">
        <v>6</v>
      </c>
      <c r="C670" s="36">
        <v>53</v>
      </c>
      <c r="E670" s="36" t="s">
        <v>2506</v>
      </c>
      <c r="H670" s="36">
        <f>IF('Раздел 6'!G11&lt;='Раздел 6'!D11,0,1)</f>
        <v>0</v>
      </c>
    </row>
    <row r="671" spans="1:8">
      <c r="A671" s="107" t="s">
        <v>15</v>
      </c>
      <c r="B671" s="36">
        <v>6</v>
      </c>
      <c r="C671" s="36">
        <v>54</v>
      </c>
      <c r="E671" s="36" t="s">
        <v>2507</v>
      </c>
      <c r="H671" s="36">
        <f>IF('Раздел 6'!G12&lt;='Раздел 6'!D12,0,1)</f>
        <v>0</v>
      </c>
    </row>
    <row r="672" spans="1:8">
      <c r="A672" s="107" t="s">
        <v>15</v>
      </c>
      <c r="B672" s="36">
        <v>6</v>
      </c>
      <c r="C672" s="36">
        <v>55</v>
      </c>
      <c r="E672" s="36" t="s">
        <v>2508</v>
      </c>
      <c r="H672" s="36">
        <f>IF('Раздел 6'!G13&lt;='Раздел 6'!D13,0,1)</f>
        <v>0</v>
      </c>
    </row>
    <row r="673" spans="1:8">
      <c r="A673" s="107" t="s">
        <v>15</v>
      </c>
      <c r="B673" s="36">
        <v>6</v>
      </c>
      <c r="C673" s="36">
        <v>56</v>
      </c>
      <c r="E673" s="36" t="s">
        <v>2509</v>
      </c>
      <c r="H673" s="36">
        <f>IF('Раздел 6'!G14&lt;='Раздел 6'!D14,0,1)</f>
        <v>0</v>
      </c>
    </row>
    <row r="674" spans="1:8">
      <c r="A674" s="107" t="s">
        <v>15</v>
      </c>
      <c r="B674" s="36">
        <v>6</v>
      </c>
      <c r="C674" s="36">
        <v>57</v>
      </c>
      <c r="E674" s="36" t="s">
        <v>2510</v>
      </c>
      <c r="H674" s="36">
        <f>IF('Раздел 6'!G15&lt;='Раздел 6'!D15,0,1)</f>
        <v>0</v>
      </c>
    </row>
    <row r="675" spans="1:8">
      <c r="A675" s="107" t="s">
        <v>15</v>
      </c>
      <c r="B675" s="36">
        <v>6</v>
      </c>
      <c r="C675" s="36">
        <v>58</v>
      </c>
      <c r="E675" s="36" t="s">
        <v>2511</v>
      </c>
      <c r="H675" s="36">
        <f>IF('Раздел 6'!G16&lt;='Раздел 6'!D16,0,1)</f>
        <v>0</v>
      </c>
    </row>
    <row r="676" spans="1:8">
      <c r="A676" s="107" t="s">
        <v>15</v>
      </c>
      <c r="B676" s="36">
        <v>6</v>
      </c>
      <c r="C676" s="36">
        <v>59</v>
      </c>
      <c r="E676" s="36" t="s">
        <v>2512</v>
      </c>
      <c r="H676" s="36">
        <f>IF('Раздел 6'!G17&lt;='Раздел 6'!D17,0,1)</f>
        <v>0</v>
      </c>
    </row>
    <row r="677" spans="1:8">
      <c r="A677" s="107" t="s">
        <v>15</v>
      </c>
      <c r="B677" s="36">
        <v>6</v>
      </c>
      <c r="C677" s="36">
        <v>60</v>
      </c>
      <c r="E677" s="36" t="s">
        <v>2513</v>
      </c>
      <c r="H677" s="36">
        <f>IF('Раздел 6'!G18&lt;='Раздел 6'!D18,0,1)</f>
        <v>0</v>
      </c>
    </row>
    <row r="678" spans="1:8">
      <c r="A678" s="107" t="s">
        <v>15</v>
      </c>
      <c r="B678" s="36">
        <v>6</v>
      </c>
      <c r="C678" s="36">
        <v>61</v>
      </c>
      <c r="E678" s="36" t="s">
        <v>2514</v>
      </c>
      <c r="H678" s="36">
        <f>IF('Раздел 6'!G19&lt;='Раздел 6'!D19,0,1)</f>
        <v>0</v>
      </c>
    </row>
    <row r="679" spans="1:8">
      <c r="A679" s="107" t="s">
        <v>15</v>
      </c>
      <c r="B679" s="36">
        <v>6</v>
      </c>
      <c r="C679" s="36">
        <v>62</v>
      </c>
      <c r="E679" s="36" t="s">
        <v>2515</v>
      </c>
      <c r="H679" s="36">
        <f>IF('Раздел 6'!G20&lt;='Раздел 6'!D20,0,1)</f>
        <v>0</v>
      </c>
    </row>
    <row r="680" spans="1:8">
      <c r="A680" s="107" t="s">
        <v>15</v>
      </c>
      <c r="B680" s="36">
        <v>6</v>
      </c>
      <c r="C680" s="36">
        <v>63</v>
      </c>
      <c r="E680" s="36" t="s">
        <v>2516</v>
      </c>
      <c r="H680" s="36">
        <f>IF('Раздел 6'!G21&lt;='Раздел 6'!D21,0,1)</f>
        <v>0</v>
      </c>
    </row>
    <row r="681" spans="1:8">
      <c r="A681" s="107" t="s">
        <v>15</v>
      </c>
      <c r="B681" s="36">
        <v>6</v>
      </c>
      <c r="C681" s="36">
        <v>64</v>
      </c>
      <c r="E681" s="36" t="s">
        <v>2517</v>
      </c>
      <c r="H681" s="36">
        <f>IF('Раздел 6'!G22&lt;='Раздел 6'!D22,0,1)</f>
        <v>0</v>
      </c>
    </row>
    <row r="682" spans="1:8">
      <c r="A682" s="107" t="s">
        <v>15</v>
      </c>
      <c r="B682" s="36">
        <v>6</v>
      </c>
      <c r="C682" s="36">
        <v>65</v>
      </c>
      <c r="E682" s="36" t="s">
        <v>2518</v>
      </c>
      <c r="H682" s="36">
        <f>IF('Раздел 6'!G23&lt;='Раздел 6'!D23,0,1)</f>
        <v>0</v>
      </c>
    </row>
    <row r="683" spans="1:8">
      <c r="A683" s="107" t="s">
        <v>15</v>
      </c>
      <c r="B683" s="36">
        <v>6</v>
      </c>
      <c r="C683" s="36">
        <v>66</v>
      </c>
      <c r="E683" s="36" t="s">
        <v>2519</v>
      </c>
      <c r="H683" s="36">
        <f>IF('Раздел 6'!G24&lt;='Раздел 6'!D24,0,1)</f>
        <v>0</v>
      </c>
    </row>
    <row r="684" spans="1:8">
      <c r="A684" s="107" t="s">
        <v>15</v>
      </c>
      <c r="B684" s="36">
        <v>6</v>
      </c>
      <c r="C684" s="36">
        <v>67</v>
      </c>
      <c r="E684" s="36" t="s">
        <v>2520</v>
      </c>
      <c r="H684" s="36">
        <f>IF('Раздел 6'!G25&lt;='Раздел 6'!D25,0,1)</f>
        <v>0</v>
      </c>
    </row>
    <row r="685" spans="1:8">
      <c r="A685" s="107" t="s">
        <v>15</v>
      </c>
      <c r="B685" s="36">
        <v>6</v>
      </c>
      <c r="C685" s="36">
        <v>68</v>
      </c>
      <c r="E685" s="36" t="s">
        <v>2521</v>
      </c>
      <c r="H685" s="36">
        <f>IF('Раздел 6'!G26&lt;='Раздел 6'!D26,0,1)</f>
        <v>0</v>
      </c>
    </row>
    <row r="686" spans="1:8">
      <c r="A686" s="107" t="s">
        <v>15</v>
      </c>
      <c r="B686" s="36">
        <v>6</v>
      </c>
      <c r="C686" s="36">
        <v>69</v>
      </c>
      <c r="E686" s="36" t="s">
        <v>2522</v>
      </c>
      <c r="H686" s="36">
        <f>IF('Раздел 6'!G27&lt;='Раздел 6'!D27,0,1)</f>
        <v>0</v>
      </c>
    </row>
    <row r="687" spans="1:8">
      <c r="A687" s="107" t="s">
        <v>15</v>
      </c>
      <c r="B687" s="36">
        <v>6</v>
      </c>
      <c r="C687" s="36">
        <v>70</v>
      </c>
      <c r="E687" s="36" t="s">
        <v>2523</v>
      </c>
      <c r="H687" s="36">
        <f>IF('Раздел 6'!H5&lt;='Раздел 6'!D5,0,1)</f>
        <v>0</v>
      </c>
    </row>
    <row r="688" spans="1:8">
      <c r="A688" s="107" t="s">
        <v>15</v>
      </c>
      <c r="B688" s="36">
        <v>6</v>
      </c>
      <c r="C688" s="36">
        <v>71</v>
      </c>
      <c r="E688" s="36" t="s">
        <v>2524</v>
      </c>
      <c r="H688" s="36">
        <f>IF('Раздел 6'!H6&lt;='Раздел 6'!D6,0,1)</f>
        <v>0</v>
      </c>
    </row>
    <row r="689" spans="1:8">
      <c r="A689" s="107" t="s">
        <v>15</v>
      </c>
      <c r="B689" s="36">
        <v>6</v>
      </c>
      <c r="C689" s="36">
        <v>72</v>
      </c>
      <c r="E689" s="36" t="s">
        <v>2525</v>
      </c>
      <c r="H689" s="36">
        <f>IF('Раздел 6'!H7&lt;='Раздел 6'!D7,0,1)</f>
        <v>0</v>
      </c>
    </row>
    <row r="690" spans="1:8">
      <c r="A690" s="107" t="s">
        <v>15</v>
      </c>
      <c r="B690" s="36">
        <v>6</v>
      </c>
      <c r="C690" s="36">
        <v>73</v>
      </c>
      <c r="E690" s="36" t="s">
        <v>2526</v>
      </c>
      <c r="H690" s="36">
        <f>IF('Раздел 6'!H8&lt;='Раздел 6'!D8,0,1)</f>
        <v>0</v>
      </c>
    </row>
    <row r="691" spans="1:8">
      <c r="A691" s="107" t="s">
        <v>15</v>
      </c>
      <c r="B691" s="36">
        <v>6</v>
      </c>
      <c r="C691" s="36">
        <v>74</v>
      </c>
      <c r="E691" s="36" t="s">
        <v>2527</v>
      </c>
      <c r="H691" s="36">
        <f>IF('Раздел 6'!H9&lt;='Раздел 6'!D9,0,1)</f>
        <v>0</v>
      </c>
    </row>
    <row r="692" spans="1:8">
      <c r="A692" s="107" t="s">
        <v>15</v>
      </c>
      <c r="B692" s="36">
        <v>6</v>
      </c>
      <c r="C692" s="36">
        <v>75</v>
      </c>
      <c r="E692" s="36" t="s">
        <v>2528</v>
      </c>
      <c r="H692" s="36">
        <f>IF('Раздел 6'!H10&lt;='Раздел 6'!D10,0,1)</f>
        <v>0</v>
      </c>
    </row>
    <row r="693" spans="1:8">
      <c r="A693" s="107" t="s">
        <v>15</v>
      </c>
      <c r="B693" s="36">
        <v>6</v>
      </c>
      <c r="C693" s="36">
        <v>76</v>
      </c>
      <c r="E693" s="36" t="s">
        <v>2529</v>
      </c>
      <c r="H693" s="36">
        <f>IF('Раздел 6'!H11&lt;='Раздел 6'!D11,0,1)</f>
        <v>0</v>
      </c>
    </row>
    <row r="694" spans="1:8">
      <c r="A694" s="107" t="s">
        <v>15</v>
      </c>
      <c r="B694" s="36">
        <v>6</v>
      </c>
      <c r="C694" s="36">
        <v>77</v>
      </c>
      <c r="E694" s="36" t="s">
        <v>2530</v>
      </c>
      <c r="H694" s="36">
        <f>IF('Раздел 6'!H12&lt;='Раздел 6'!D12,0,1)</f>
        <v>0</v>
      </c>
    </row>
    <row r="695" spans="1:8">
      <c r="A695" s="107" t="s">
        <v>15</v>
      </c>
      <c r="B695" s="36">
        <v>6</v>
      </c>
      <c r="C695" s="36">
        <v>78</v>
      </c>
      <c r="E695" s="36" t="s">
        <v>2531</v>
      </c>
      <c r="H695" s="36">
        <f>IF('Раздел 6'!H13&lt;='Раздел 6'!D13,0,1)</f>
        <v>0</v>
      </c>
    </row>
    <row r="696" spans="1:8">
      <c r="A696" s="107" t="s">
        <v>15</v>
      </c>
      <c r="B696" s="36">
        <v>6</v>
      </c>
      <c r="C696" s="36">
        <v>79</v>
      </c>
      <c r="E696" s="36" t="s">
        <v>2532</v>
      </c>
      <c r="H696" s="36">
        <f>IF('Раздел 6'!H14&lt;='Раздел 6'!D14,0,1)</f>
        <v>0</v>
      </c>
    </row>
    <row r="697" spans="1:8">
      <c r="A697" s="107" t="s">
        <v>15</v>
      </c>
      <c r="B697" s="36">
        <v>6</v>
      </c>
      <c r="C697" s="36">
        <v>80</v>
      </c>
      <c r="E697" s="36" t="s">
        <v>2533</v>
      </c>
      <c r="H697" s="36">
        <f>IF('Раздел 6'!H15&lt;='Раздел 6'!D15,0,1)</f>
        <v>0</v>
      </c>
    </row>
    <row r="698" spans="1:8">
      <c r="A698" s="107" t="s">
        <v>15</v>
      </c>
      <c r="B698" s="36">
        <v>6</v>
      </c>
      <c r="C698" s="36">
        <v>81</v>
      </c>
      <c r="E698" s="36" t="s">
        <v>2534</v>
      </c>
      <c r="H698" s="36">
        <f>IF('Раздел 6'!H16&lt;='Раздел 6'!D16,0,1)</f>
        <v>0</v>
      </c>
    </row>
    <row r="699" spans="1:8">
      <c r="A699" s="107" t="s">
        <v>15</v>
      </c>
      <c r="B699" s="36">
        <v>6</v>
      </c>
      <c r="C699" s="36">
        <v>82</v>
      </c>
      <c r="E699" s="36" t="s">
        <v>2535</v>
      </c>
      <c r="H699" s="36">
        <f>IF('Раздел 6'!H17&lt;='Раздел 6'!D17,0,1)</f>
        <v>0</v>
      </c>
    </row>
    <row r="700" spans="1:8">
      <c r="A700" s="107" t="s">
        <v>15</v>
      </c>
      <c r="B700" s="36">
        <v>6</v>
      </c>
      <c r="C700" s="36">
        <v>83</v>
      </c>
      <c r="E700" s="36" t="s">
        <v>2536</v>
      </c>
      <c r="H700" s="36">
        <f>IF('Раздел 6'!H18&lt;='Раздел 6'!D18,0,1)</f>
        <v>0</v>
      </c>
    </row>
    <row r="701" spans="1:8">
      <c r="A701" s="107" t="s">
        <v>15</v>
      </c>
      <c r="B701" s="36">
        <v>6</v>
      </c>
      <c r="C701" s="36">
        <v>84</v>
      </c>
      <c r="E701" s="36" t="s">
        <v>2537</v>
      </c>
      <c r="H701" s="36">
        <f>IF('Раздел 6'!H19&lt;='Раздел 6'!D19,0,1)</f>
        <v>0</v>
      </c>
    </row>
    <row r="702" spans="1:8">
      <c r="A702" s="107" t="s">
        <v>15</v>
      </c>
      <c r="B702" s="36">
        <v>6</v>
      </c>
      <c r="C702" s="36">
        <v>85</v>
      </c>
      <c r="E702" s="36" t="s">
        <v>2538</v>
      </c>
      <c r="H702" s="36">
        <f>IF('Раздел 6'!H20&lt;='Раздел 6'!D20,0,1)</f>
        <v>0</v>
      </c>
    </row>
    <row r="703" spans="1:8">
      <c r="A703" s="107" t="s">
        <v>15</v>
      </c>
      <c r="B703" s="36">
        <v>6</v>
      </c>
      <c r="C703" s="36">
        <v>86</v>
      </c>
      <c r="E703" s="36" t="s">
        <v>2539</v>
      </c>
      <c r="H703" s="36">
        <f>IF('Раздел 6'!H21&lt;='Раздел 6'!D21,0,1)</f>
        <v>0</v>
      </c>
    </row>
    <row r="704" spans="1:8">
      <c r="A704" s="107" t="s">
        <v>15</v>
      </c>
      <c r="B704" s="36">
        <v>6</v>
      </c>
      <c r="C704" s="36">
        <v>87</v>
      </c>
      <c r="E704" s="36" t="s">
        <v>2540</v>
      </c>
      <c r="H704" s="36">
        <f>IF('Раздел 6'!H22&lt;='Раздел 6'!D22,0,1)</f>
        <v>0</v>
      </c>
    </row>
    <row r="705" spans="1:8">
      <c r="A705" s="107" t="s">
        <v>15</v>
      </c>
      <c r="B705" s="36">
        <v>6</v>
      </c>
      <c r="C705" s="36">
        <v>88</v>
      </c>
      <c r="E705" s="36" t="s">
        <v>2541</v>
      </c>
      <c r="H705" s="36">
        <f>IF('Раздел 6'!H23&lt;='Раздел 6'!D23,0,1)</f>
        <v>0</v>
      </c>
    </row>
    <row r="706" spans="1:8">
      <c r="A706" s="107" t="s">
        <v>15</v>
      </c>
      <c r="B706" s="36">
        <v>6</v>
      </c>
      <c r="C706" s="36">
        <v>89</v>
      </c>
      <c r="E706" s="36" t="s">
        <v>2542</v>
      </c>
      <c r="H706" s="36">
        <f>IF('Раздел 6'!H24&lt;='Раздел 6'!D24,0,1)</f>
        <v>0</v>
      </c>
    </row>
    <row r="707" spans="1:8">
      <c r="A707" s="107" t="s">
        <v>15</v>
      </c>
      <c r="B707" s="36">
        <v>6</v>
      </c>
      <c r="C707" s="36">
        <v>90</v>
      </c>
      <c r="E707" s="36" t="s">
        <v>2543</v>
      </c>
      <c r="H707" s="36">
        <f>IF('Раздел 6'!H25&lt;='Раздел 6'!D25,0,1)</f>
        <v>0</v>
      </c>
    </row>
    <row r="708" spans="1:8">
      <c r="A708" s="107" t="s">
        <v>15</v>
      </c>
      <c r="B708" s="36">
        <v>6</v>
      </c>
      <c r="C708" s="36">
        <v>91</v>
      </c>
      <c r="E708" s="36" t="s">
        <v>2544</v>
      </c>
      <c r="H708" s="36">
        <f>IF('Раздел 6'!H26&lt;='Раздел 6'!D26,0,1)</f>
        <v>0</v>
      </c>
    </row>
    <row r="709" spans="1:8">
      <c r="A709" s="107" t="s">
        <v>15</v>
      </c>
      <c r="B709" s="36">
        <v>6</v>
      </c>
      <c r="C709" s="36">
        <v>92</v>
      </c>
      <c r="E709" s="36" t="s">
        <v>2545</v>
      </c>
      <c r="H709" s="36">
        <f>IF('Раздел 6'!H27&lt;='Раздел 6'!D27,0,1)</f>
        <v>0</v>
      </c>
    </row>
    <row r="710" spans="1:8">
      <c r="A710" s="107" t="s">
        <v>15</v>
      </c>
      <c r="B710" s="36">
        <v>6</v>
      </c>
      <c r="C710" s="36">
        <v>93</v>
      </c>
      <c r="E710" s="36" t="s">
        <v>2546</v>
      </c>
      <c r="H710" s="36">
        <f>IF('Раздел 6'!I5&lt;='Раздел 6'!D5,0,1)</f>
        <v>0</v>
      </c>
    </row>
    <row r="711" spans="1:8">
      <c r="A711" s="107" t="s">
        <v>15</v>
      </c>
      <c r="B711" s="36">
        <v>6</v>
      </c>
      <c r="C711" s="36">
        <v>94</v>
      </c>
      <c r="E711" s="36" t="s">
        <v>2547</v>
      </c>
      <c r="H711" s="36">
        <f>IF('Раздел 6'!I6&lt;='Раздел 6'!D6,0,1)</f>
        <v>0</v>
      </c>
    </row>
    <row r="712" spans="1:8">
      <c r="A712" s="107" t="s">
        <v>15</v>
      </c>
      <c r="B712" s="36">
        <v>6</v>
      </c>
      <c r="C712" s="36">
        <v>95</v>
      </c>
      <c r="E712" s="36" t="s">
        <v>2548</v>
      </c>
      <c r="H712" s="36">
        <f>IF('Раздел 6'!I7&lt;='Раздел 6'!D7,0,1)</f>
        <v>0</v>
      </c>
    </row>
    <row r="713" spans="1:8">
      <c r="A713" s="107" t="s">
        <v>15</v>
      </c>
      <c r="B713" s="36">
        <v>6</v>
      </c>
      <c r="C713" s="36">
        <v>96</v>
      </c>
      <c r="E713" s="36" t="s">
        <v>2549</v>
      </c>
      <c r="H713" s="36">
        <f>IF('Раздел 6'!I8&lt;='Раздел 6'!D8,0,1)</f>
        <v>0</v>
      </c>
    </row>
    <row r="714" spans="1:8">
      <c r="A714" s="107" t="s">
        <v>15</v>
      </c>
      <c r="B714" s="36">
        <v>6</v>
      </c>
      <c r="C714" s="36">
        <v>97</v>
      </c>
      <c r="E714" s="36" t="s">
        <v>2550</v>
      </c>
      <c r="H714" s="36">
        <f>IF('Раздел 6'!I9&lt;='Раздел 6'!D9,0,1)</f>
        <v>0</v>
      </c>
    </row>
    <row r="715" spans="1:8">
      <c r="A715" s="107" t="s">
        <v>15</v>
      </c>
      <c r="B715" s="36">
        <v>6</v>
      </c>
      <c r="C715" s="36">
        <v>98</v>
      </c>
      <c r="E715" s="36" t="s">
        <v>2551</v>
      </c>
      <c r="H715" s="36">
        <f>IF('Раздел 6'!I10&lt;='Раздел 6'!D10,0,1)</f>
        <v>0</v>
      </c>
    </row>
    <row r="716" spans="1:8">
      <c r="A716" s="107" t="s">
        <v>15</v>
      </c>
      <c r="B716" s="36">
        <v>6</v>
      </c>
      <c r="C716" s="36">
        <v>99</v>
      </c>
      <c r="E716" s="36" t="s">
        <v>2552</v>
      </c>
      <c r="H716" s="36">
        <f>IF('Раздел 6'!I11&lt;='Раздел 6'!D11,0,1)</f>
        <v>0</v>
      </c>
    </row>
    <row r="717" spans="1:8">
      <c r="A717" s="107" t="s">
        <v>15</v>
      </c>
      <c r="B717" s="36">
        <v>6</v>
      </c>
      <c r="C717" s="36">
        <v>100</v>
      </c>
      <c r="E717" s="36" t="s">
        <v>2553</v>
      </c>
      <c r="H717" s="36">
        <f>IF('Раздел 6'!I12&lt;='Раздел 6'!D12,0,1)</f>
        <v>0</v>
      </c>
    </row>
    <row r="718" spans="1:8">
      <c r="A718" s="107" t="s">
        <v>15</v>
      </c>
      <c r="B718" s="36">
        <v>6</v>
      </c>
      <c r="C718" s="36">
        <v>101</v>
      </c>
      <c r="E718" s="36" t="s">
        <v>2554</v>
      </c>
      <c r="H718" s="36">
        <f>IF('Раздел 6'!I13&lt;='Раздел 6'!D13,0,1)</f>
        <v>0</v>
      </c>
    </row>
    <row r="719" spans="1:8">
      <c r="A719" s="107" t="s">
        <v>15</v>
      </c>
      <c r="B719" s="36">
        <v>6</v>
      </c>
      <c r="C719" s="36">
        <v>102</v>
      </c>
      <c r="E719" s="36" t="s">
        <v>2555</v>
      </c>
      <c r="H719" s="36">
        <f>IF('Раздел 6'!I14&lt;='Раздел 6'!D14,0,1)</f>
        <v>0</v>
      </c>
    </row>
    <row r="720" spans="1:8">
      <c r="A720" s="107" t="s">
        <v>15</v>
      </c>
      <c r="B720" s="36">
        <v>6</v>
      </c>
      <c r="C720" s="36">
        <v>103</v>
      </c>
      <c r="E720" s="36" t="s">
        <v>2556</v>
      </c>
      <c r="H720" s="36">
        <f>IF('Раздел 6'!I15&lt;='Раздел 6'!D15,0,1)</f>
        <v>0</v>
      </c>
    </row>
    <row r="721" spans="1:8">
      <c r="A721" s="107" t="s">
        <v>15</v>
      </c>
      <c r="B721" s="36">
        <v>6</v>
      </c>
      <c r="C721" s="36">
        <v>104</v>
      </c>
      <c r="E721" s="36" t="s">
        <v>2557</v>
      </c>
      <c r="H721" s="36">
        <f>IF('Раздел 6'!I16&lt;='Раздел 6'!D16,0,1)</f>
        <v>0</v>
      </c>
    </row>
    <row r="722" spans="1:8">
      <c r="A722" s="107" t="s">
        <v>15</v>
      </c>
      <c r="B722" s="36">
        <v>6</v>
      </c>
      <c r="C722" s="36">
        <v>105</v>
      </c>
      <c r="E722" s="36" t="s">
        <v>2558</v>
      </c>
      <c r="H722" s="36">
        <f>IF('Раздел 6'!I17&lt;='Раздел 6'!D17,0,1)</f>
        <v>0</v>
      </c>
    </row>
    <row r="723" spans="1:8">
      <c r="A723" s="107" t="s">
        <v>15</v>
      </c>
      <c r="B723" s="36">
        <v>6</v>
      </c>
      <c r="C723" s="36">
        <v>106</v>
      </c>
      <c r="E723" s="36" t="s">
        <v>2559</v>
      </c>
      <c r="H723" s="36">
        <f>IF('Раздел 6'!I18&lt;='Раздел 6'!D18,0,1)</f>
        <v>0</v>
      </c>
    </row>
    <row r="724" spans="1:8">
      <c r="A724" s="107" t="s">
        <v>15</v>
      </c>
      <c r="B724" s="36">
        <v>6</v>
      </c>
      <c r="C724" s="36">
        <v>107</v>
      </c>
      <c r="E724" s="36" t="s">
        <v>2560</v>
      </c>
      <c r="H724" s="36">
        <f>IF('Раздел 6'!I19&lt;='Раздел 6'!D19,0,1)</f>
        <v>0</v>
      </c>
    </row>
    <row r="725" spans="1:8">
      <c r="A725" s="107" t="s">
        <v>15</v>
      </c>
      <c r="B725" s="36">
        <v>6</v>
      </c>
      <c r="C725" s="36">
        <v>108</v>
      </c>
      <c r="E725" s="36" t="s">
        <v>2561</v>
      </c>
      <c r="H725" s="36">
        <f>IF('Раздел 6'!I20&lt;='Раздел 6'!D20,0,1)</f>
        <v>0</v>
      </c>
    </row>
    <row r="726" spans="1:8">
      <c r="A726" s="107" t="s">
        <v>15</v>
      </c>
      <c r="B726" s="36">
        <v>6</v>
      </c>
      <c r="C726" s="36">
        <v>109</v>
      </c>
      <c r="E726" s="36" t="s">
        <v>2562</v>
      </c>
      <c r="H726" s="36">
        <f>IF('Раздел 6'!I21&lt;='Раздел 6'!D21,0,1)</f>
        <v>0</v>
      </c>
    </row>
    <row r="727" spans="1:8">
      <c r="A727" s="107" t="s">
        <v>15</v>
      </c>
      <c r="B727" s="36">
        <v>6</v>
      </c>
      <c r="C727" s="36">
        <v>110</v>
      </c>
      <c r="E727" s="36" t="s">
        <v>2563</v>
      </c>
      <c r="H727" s="36">
        <f>IF('Раздел 6'!I22&lt;='Раздел 6'!D22,0,1)</f>
        <v>0</v>
      </c>
    </row>
    <row r="728" spans="1:8">
      <c r="A728" s="107" t="s">
        <v>15</v>
      </c>
      <c r="B728" s="36">
        <v>6</v>
      </c>
      <c r="C728" s="36">
        <v>111</v>
      </c>
      <c r="E728" s="36" t="s">
        <v>2564</v>
      </c>
      <c r="H728" s="36">
        <f>IF('Раздел 6'!I23&lt;='Раздел 6'!D23,0,1)</f>
        <v>0</v>
      </c>
    </row>
    <row r="729" spans="1:8">
      <c r="A729" s="107" t="s">
        <v>15</v>
      </c>
      <c r="B729" s="36">
        <v>6</v>
      </c>
      <c r="C729" s="36">
        <v>112</v>
      </c>
      <c r="E729" s="36" t="s">
        <v>2565</v>
      </c>
      <c r="H729" s="36">
        <f>IF('Раздел 6'!I24&lt;='Раздел 6'!D24,0,1)</f>
        <v>0</v>
      </c>
    </row>
    <row r="730" spans="1:8">
      <c r="A730" s="107" t="s">
        <v>15</v>
      </c>
      <c r="B730" s="36">
        <v>6</v>
      </c>
      <c r="C730" s="36">
        <v>113</v>
      </c>
      <c r="E730" s="36" t="s">
        <v>2566</v>
      </c>
      <c r="H730" s="36">
        <f>IF('Раздел 6'!I25&lt;='Раздел 6'!D25,0,1)</f>
        <v>0</v>
      </c>
    </row>
    <row r="731" spans="1:8">
      <c r="A731" s="107" t="s">
        <v>15</v>
      </c>
      <c r="B731" s="36">
        <v>6</v>
      </c>
      <c r="C731" s="36">
        <v>114</v>
      </c>
      <c r="E731" s="36" t="s">
        <v>2567</v>
      </c>
      <c r="H731" s="36">
        <f>IF('Раздел 6'!I26&lt;='Раздел 6'!D26,0,1)</f>
        <v>0</v>
      </c>
    </row>
    <row r="732" spans="1:8">
      <c r="A732" s="107" t="s">
        <v>15</v>
      </c>
      <c r="B732" s="36">
        <v>6</v>
      </c>
      <c r="C732" s="36">
        <v>115</v>
      </c>
      <c r="E732" s="36" t="s">
        <v>2568</v>
      </c>
      <c r="H732" s="36">
        <f>IF('Раздел 6'!I27&lt;='Раздел 6'!D27,0,1)</f>
        <v>0</v>
      </c>
    </row>
    <row r="733" spans="1:8">
      <c r="A733" s="107" t="s">
        <v>15</v>
      </c>
      <c r="B733" s="36">
        <v>6</v>
      </c>
      <c r="C733" s="36">
        <v>116</v>
      </c>
      <c r="E733" s="36" t="s">
        <v>2569</v>
      </c>
      <c r="H733" s="36">
        <f>IF('Раздел 6'!J5&lt;='Раздел 6'!D5,0,1)</f>
        <v>0</v>
      </c>
    </row>
    <row r="734" spans="1:8">
      <c r="A734" s="107" t="s">
        <v>15</v>
      </c>
      <c r="B734" s="36">
        <v>6</v>
      </c>
      <c r="C734" s="36">
        <v>117</v>
      </c>
      <c r="E734" s="36" t="s">
        <v>2570</v>
      </c>
      <c r="H734" s="36">
        <f>IF('Раздел 6'!J6&lt;='Раздел 6'!D6,0,1)</f>
        <v>0</v>
      </c>
    </row>
    <row r="735" spans="1:8">
      <c r="A735" s="107" t="s">
        <v>15</v>
      </c>
      <c r="B735" s="36">
        <v>6</v>
      </c>
      <c r="C735" s="36">
        <v>118</v>
      </c>
      <c r="E735" s="36" t="s">
        <v>2571</v>
      </c>
      <c r="H735" s="36">
        <f>IF('Раздел 6'!J7&lt;='Раздел 6'!D7,0,1)</f>
        <v>0</v>
      </c>
    </row>
    <row r="736" spans="1:8">
      <c r="A736" s="107" t="s">
        <v>15</v>
      </c>
      <c r="B736" s="36">
        <v>6</v>
      </c>
      <c r="C736" s="36">
        <v>119</v>
      </c>
      <c r="E736" s="36" t="s">
        <v>2572</v>
      </c>
      <c r="H736" s="36">
        <f>IF('Раздел 6'!J8&lt;='Раздел 6'!D8,0,1)</f>
        <v>0</v>
      </c>
    </row>
    <row r="737" spans="1:8">
      <c r="A737" s="107" t="s">
        <v>15</v>
      </c>
      <c r="B737" s="36">
        <v>6</v>
      </c>
      <c r="C737" s="36">
        <v>120</v>
      </c>
      <c r="E737" s="36" t="s">
        <v>2573</v>
      </c>
      <c r="H737" s="36">
        <f>IF('Раздел 6'!J9&lt;='Раздел 6'!D9,0,1)</f>
        <v>0</v>
      </c>
    </row>
    <row r="738" spans="1:8">
      <c r="A738" s="107" t="s">
        <v>15</v>
      </c>
      <c r="B738" s="36">
        <v>6</v>
      </c>
      <c r="C738" s="36">
        <v>121</v>
      </c>
      <c r="E738" s="36" t="s">
        <v>2574</v>
      </c>
      <c r="H738" s="36">
        <f>IF('Раздел 6'!J10&lt;='Раздел 6'!D10,0,1)</f>
        <v>0</v>
      </c>
    </row>
    <row r="739" spans="1:8">
      <c r="A739" s="107" t="s">
        <v>15</v>
      </c>
      <c r="B739" s="36">
        <v>6</v>
      </c>
      <c r="C739" s="36">
        <v>122</v>
      </c>
      <c r="E739" s="36" t="s">
        <v>2575</v>
      </c>
      <c r="H739" s="36">
        <f>IF('Раздел 6'!J11&lt;='Раздел 6'!D11,0,1)</f>
        <v>0</v>
      </c>
    </row>
    <row r="740" spans="1:8">
      <c r="A740" s="107" t="s">
        <v>15</v>
      </c>
      <c r="B740" s="36">
        <v>6</v>
      </c>
      <c r="C740" s="36">
        <v>123</v>
      </c>
      <c r="E740" s="36" t="s">
        <v>2576</v>
      </c>
      <c r="H740" s="36">
        <f>IF('Раздел 6'!J12&lt;='Раздел 6'!D12,0,1)</f>
        <v>0</v>
      </c>
    </row>
    <row r="741" spans="1:8">
      <c r="A741" s="107" t="s">
        <v>15</v>
      </c>
      <c r="B741" s="36">
        <v>6</v>
      </c>
      <c r="C741" s="36">
        <v>124</v>
      </c>
      <c r="E741" s="36" t="s">
        <v>2577</v>
      </c>
      <c r="H741" s="36">
        <f>IF('Раздел 6'!J13&lt;='Раздел 6'!D13,0,1)</f>
        <v>0</v>
      </c>
    </row>
    <row r="742" spans="1:8">
      <c r="A742" s="107" t="s">
        <v>15</v>
      </c>
      <c r="B742" s="36">
        <v>6</v>
      </c>
      <c r="C742" s="36">
        <v>125</v>
      </c>
      <c r="E742" s="36" t="s">
        <v>2578</v>
      </c>
      <c r="H742" s="36">
        <f>IF('Раздел 6'!J14&lt;='Раздел 6'!D14,0,1)</f>
        <v>0</v>
      </c>
    </row>
    <row r="743" spans="1:8">
      <c r="A743" s="107" t="s">
        <v>15</v>
      </c>
      <c r="B743" s="36">
        <v>6</v>
      </c>
      <c r="C743" s="36">
        <v>126</v>
      </c>
      <c r="E743" s="36" t="s">
        <v>2579</v>
      </c>
      <c r="H743" s="36">
        <f>IF('Раздел 6'!J15&lt;='Раздел 6'!D15,0,1)</f>
        <v>0</v>
      </c>
    </row>
    <row r="744" spans="1:8">
      <c r="A744" s="107" t="s">
        <v>15</v>
      </c>
      <c r="B744" s="36">
        <v>6</v>
      </c>
      <c r="C744" s="36">
        <v>127</v>
      </c>
      <c r="E744" s="36" t="s">
        <v>2580</v>
      </c>
      <c r="H744" s="36">
        <f>IF('Раздел 6'!J16&lt;='Раздел 6'!D16,0,1)</f>
        <v>0</v>
      </c>
    </row>
    <row r="745" spans="1:8">
      <c r="A745" s="107" t="s">
        <v>15</v>
      </c>
      <c r="B745" s="36">
        <v>6</v>
      </c>
      <c r="C745" s="36">
        <v>128</v>
      </c>
      <c r="E745" s="36" t="s">
        <v>2581</v>
      </c>
      <c r="H745" s="36">
        <f>IF('Раздел 6'!J17&lt;='Раздел 6'!D17,0,1)</f>
        <v>0</v>
      </c>
    </row>
    <row r="746" spans="1:8">
      <c r="A746" s="107" t="s">
        <v>15</v>
      </c>
      <c r="B746" s="36">
        <v>6</v>
      </c>
      <c r="C746" s="36">
        <v>129</v>
      </c>
      <c r="E746" s="36" t="s">
        <v>2582</v>
      </c>
      <c r="H746" s="36">
        <f>IF('Раздел 6'!J18&lt;='Раздел 6'!D18,0,1)</f>
        <v>0</v>
      </c>
    </row>
    <row r="747" spans="1:8">
      <c r="A747" s="107" t="s">
        <v>15</v>
      </c>
      <c r="B747" s="36">
        <v>6</v>
      </c>
      <c r="C747" s="36">
        <v>130</v>
      </c>
      <c r="E747" s="36" t="s">
        <v>2583</v>
      </c>
      <c r="H747" s="36">
        <f>IF('Раздел 6'!J19&lt;='Раздел 6'!D19,0,1)</f>
        <v>0</v>
      </c>
    </row>
    <row r="748" spans="1:8">
      <c r="A748" s="107" t="s">
        <v>15</v>
      </c>
      <c r="B748" s="36">
        <v>6</v>
      </c>
      <c r="C748" s="36">
        <v>131</v>
      </c>
      <c r="E748" s="36" t="s">
        <v>2584</v>
      </c>
      <c r="H748" s="36">
        <f>IF('Раздел 6'!J20&lt;='Раздел 6'!D20,0,1)</f>
        <v>0</v>
      </c>
    </row>
    <row r="749" spans="1:8">
      <c r="A749" s="107" t="s">
        <v>15</v>
      </c>
      <c r="B749" s="36">
        <v>6</v>
      </c>
      <c r="C749" s="36">
        <v>132</v>
      </c>
      <c r="E749" s="36" t="s">
        <v>2585</v>
      </c>
      <c r="H749" s="36">
        <f>IF('Раздел 6'!J21&lt;='Раздел 6'!D21,0,1)</f>
        <v>0</v>
      </c>
    </row>
    <row r="750" spans="1:8">
      <c r="A750" s="107" t="s">
        <v>15</v>
      </c>
      <c r="B750" s="36">
        <v>6</v>
      </c>
      <c r="C750" s="36">
        <v>133</v>
      </c>
      <c r="E750" s="36" t="s">
        <v>2586</v>
      </c>
      <c r="H750" s="36">
        <f>IF('Раздел 6'!J22&lt;='Раздел 6'!D22,0,1)</f>
        <v>0</v>
      </c>
    </row>
    <row r="751" spans="1:8">
      <c r="A751" s="107" t="s">
        <v>15</v>
      </c>
      <c r="B751" s="36">
        <v>6</v>
      </c>
      <c r="C751" s="36">
        <v>134</v>
      </c>
      <c r="E751" s="36" t="s">
        <v>2587</v>
      </c>
      <c r="H751" s="36">
        <f>IF('Раздел 6'!J23&lt;='Раздел 6'!D23,0,1)</f>
        <v>0</v>
      </c>
    </row>
    <row r="752" spans="1:8">
      <c r="A752" s="107" t="s">
        <v>15</v>
      </c>
      <c r="B752" s="36">
        <v>6</v>
      </c>
      <c r="C752" s="36">
        <v>135</v>
      </c>
      <c r="E752" s="36" t="s">
        <v>2588</v>
      </c>
      <c r="H752" s="36">
        <f>IF('Раздел 6'!J24&lt;='Раздел 6'!D24,0,1)</f>
        <v>0</v>
      </c>
    </row>
    <row r="753" spans="1:8">
      <c r="A753" s="107" t="s">
        <v>15</v>
      </c>
      <c r="B753" s="36">
        <v>6</v>
      </c>
      <c r="C753" s="36">
        <v>136</v>
      </c>
      <c r="E753" s="36" t="s">
        <v>2589</v>
      </c>
      <c r="H753" s="36">
        <f>IF('Раздел 6'!J25&lt;='Раздел 6'!D25,0,1)</f>
        <v>0</v>
      </c>
    </row>
    <row r="754" spans="1:8">
      <c r="A754" s="107" t="s">
        <v>15</v>
      </c>
      <c r="B754" s="36">
        <v>6</v>
      </c>
      <c r="C754" s="36">
        <v>137</v>
      </c>
      <c r="E754" s="36" t="s">
        <v>2590</v>
      </c>
      <c r="H754" s="36">
        <f>IF('Раздел 6'!J26&lt;='Раздел 6'!D26,0,1)</f>
        <v>0</v>
      </c>
    </row>
    <row r="755" spans="1:8">
      <c r="A755" s="107" t="s">
        <v>15</v>
      </c>
      <c r="B755" s="36">
        <v>6</v>
      </c>
      <c r="C755" s="36">
        <v>138</v>
      </c>
      <c r="E755" s="36" t="s">
        <v>2591</v>
      </c>
      <c r="H755" s="36">
        <f>IF('Раздел 6'!J27&lt;='Раздел 6'!D27,0,1)</f>
        <v>0</v>
      </c>
    </row>
    <row r="756" spans="1:8">
      <c r="A756" s="107" t="s">
        <v>15</v>
      </c>
      <c r="B756" s="36">
        <v>6</v>
      </c>
      <c r="C756" s="36">
        <v>139</v>
      </c>
      <c r="E756" s="36" t="s">
        <v>2592</v>
      </c>
      <c r="H756" s="36">
        <f>IF('Раздел 6'!K5&lt;='Раздел 6'!D5,0,1)</f>
        <v>0</v>
      </c>
    </row>
    <row r="757" spans="1:8">
      <c r="A757" s="107" t="s">
        <v>15</v>
      </c>
      <c r="B757" s="36">
        <v>6</v>
      </c>
      <c r="C757" s="36">
        <v>140</v>
      </c>
      <c r="E757" s="36" t="s">
        <v>2593</v>
      </c>
      <c r="H757" s="36">
        <f>IF('Раздел 6'!K6&lt;='Раздел 6'!D6,0,1)</f>
        <v>0</v>
      </c>
    </row>
    <row r="758" spans="1:8">
      <c r="A758" s="107" t="s">
        <v>15</v>
      </c>
      <c r="B758" s="36">
        <v>6</v>
      </c>
      <c r="C758" s="36">
        <v>141</v>
      </c>
      <c r="E758" s="36" t="s">
        <v>2594</v>
      </c>
      <c r="H758" s="36">
        <f>IF('Раздел 6'!K7&lt;='Раздел 6'!D7,0,1)</f>
        <v>0</v>
      </c>
    </row>
    <row r="759" spans="1:8">
      <c r="A759" s="107" t="s">
        <v>15</v>
      </c>
      <c r="B759" s="36">
        <v>6</v>
      </c>
      <c r="C759" s="36">
        <v>142</v>
      </c>
      <c r="E759" s="36" t="s">
        <v>2595</v>
      </c>
      <c r="H759" s="36">
        <f>IF('Раздел 6'!K8&lt;='Раздел 6'!D8,0,1)</f>
        <v>0</v>
      </c>
    </row>
    <row r="760" spans="1:8">
      <c r="A760" s="107" t="s">
        <v>15</v>
      </c>
      <c r="B760" s="36">
        <v>6</v>
      </c>
      <c r="C760" s="36">
        <v>143</v>
      </c>
      <c r="E760" s="36" t="s">
        <v>2596</v>
      </c>
      <c r="H760" s="36">
        <f>IF('Раздел 6'!K9&lt;='Раздел 6'!D9,0,1)</f>
        <v>0</v>
      </c>
    </row>
    <row r="761" spans="1:8">
      <c r="A761" s="107" t="s">
        <v>15</v>
      </c>
      <c r="B761" s="36">
        <v>6</v>
      </c>
      <c r="C761" s="36">
        <v>144</v>
      </c>
      <c r="E761" s="36" t="s">
        <v>2597</v>
      </c>
      <c r="H761" s="36">
        <f>IF('Раздел 6'!K10&lt;='Раздел 6'!D10,0,1)</f>
        <v>0</v>
      </c>
    </row>
    <row r="762" spans="1:8">
      <c r="A762" s="107" t="s">
        <v>15</v>
      </c>
      <c r="B762" s="36">
        <v>6</v>
      </c>
      <c r="C762" s="36">
        <v>145</v>
      </c>
      <c r="E762" s="36" t="s">
        <v>2598</v>
      </c>
      <c r="H762" s="36">
        <f>IF('Раздел 6'!K11&lt;='Раздел 6'!D11,0,1)</f>
        <v>0</v>
      </c>
    </row>
    <row r="763" spans="1:8">
      <c r="A763" s="107" t="s">
        <v>15</v>
      </c>
      <c r="B763" s="36">
        <v>6</v>
      </c>
      <c r="C763" s="36">
        <v>146</v>
      </c>
      <c r="E763" s="36" t="s">
        <v>2599</v>
      </c>
      <c r="H763" s="36">
        <f>IF('Раздел 6'!K12&lt;='Раздел 6'!D12,0,1)</f>
        <v>0</v>
      </c>
    </row>
    <row r="764" spans="1:8">
      <c r="A764" s="107" t="s">
        <v>15</v>
      </c>
      <c r="B764" s="36">
        <v>6</v>
      </c>
      <c r="C764" s="36">
        <v>147</v>
      </c>
      <c r="E764" s="36" t="s">
        <v>2600</v>
      </c>
      <c r="H764" s="36">
        <f>IF('Раздел 6'!K13&lt;='Раздел 6'!D13,0,1)</f>
        <v>0</v>
      </c>
    </row>
    <row r="765" spans="1:8">
      <c r="A765" s="107" t="s">
        <v>15</v>
      </c>
      <c r="B765" s="36">
        <v>6</v>
      </c>
      <c r="C765" s="36">
        <v>148</v>
      </c>
      <c r="E765" s="36" t="s">
        <v>2601</v>
      </c>
      <c r="H765" s="36">
        <f>IF('Раздел 6'!K14&lt;='Раздел 6'!D14,0,1)</f>
        <v>0</v>
      </c>
    </row>
    <row r="766" spans="1:8">
      <c r="A766" s="107" t="s">
        <v>15</v>
      </c>
      <c r="B766" s="36">
        <v>6</v>
      </c>
      <c r="C766" s="36">
        <v>149</v>
      </c>
      <c r="E766" s="36" t="s">
        <v>2602</v>
      </c>
      <c r="H766" s="36">
        <f>IF('Раздел 6'!K15&lt;='Раздел 6'!D15,0,1)</f>
        <v>0</v>
      </c>
    </row>
    <row r="767" spans="1:8">
      <c r="A767" s="107" t="s">
        <v>15</v>
      </c>
      <c r="B767" s="36">
        <v>6</v>
      </c>
      <c r="C767" s="36">
        <v>150</v>
      </c>
      <c r="E767" s="36" t="s">
        <v>2603</v>
      </c>
      <c r="H767" s="36">
        <f>IF('Раздел 6'!K16&lt;='Раздел 6'!D16,0,1)</f>
        <v>0</v>
      </c>
    </row>
    <row r="768" spans="1:8">
      <c r="A768" s="107" t="s">
        <v>15</v>
      </c>
      <c r="B768" s="36">
        <v>6</v>
      </c>
      <c r="C768" s="36">
        <v>151</v>
      </c>
      <c r="E768" s="36" t="s">
        <v>2604</v>
      </c>
      <c r="H768" s="36">
        <f>IF('Раздел 6'!K17&lt;='Раздел 6'!D17,0,1)</f>
        <v>0</v>
      </c>
    </row>
    <row r="769" spans="1:8">
      <c r="A769" s="107" t="s">
        <v>15</v>
      </c>
      <c r="B769" s="36">
        <v>6</v>
      </c>
      <c r="C769" s="36">
        <v>152</v>
      </c>
      <c r="E769" s="36" t="s">
        <v>2605</v>
      </c>
      <c r="H769" s="36">
        <f>IF('Раздел 6'!K18&lt;='Раздел 6'!D18,0,1)</f>
        <v>0</v>
      </c>
    </row>
    <row r="770" spans="1:8">
      <c r="A770" s="107" t="s">
        <v>15</v>
      </c>
      <c r="B770" s="36">
        <v>6</v>
      </c>
      <c r="C770" s="36">
        <v>153</v>
      </c>
      <c r="E770" s="36" t="s">
        <v>2606</v>
      </c>
      <c r="H770" s="36">
        <f>IF('Раздел 6'!K19&lt;='Раздел 6'!D19,0,1)</f>
        <v>0</v>
      </c>
    </row>
    <row r="771" spans="1:8">
      <c r="A771" s="107" t="s">
        <v>15</v>
      </c>
      <c r="B771" s="36">
        <v>6</v>
      </c>
      <c r="C771" s="36">
        <v>154</v>
      </c>
      <c r="E771" s="36" t="s">
        <v>2607</v>
      </c>
      <c r="H771" s="36">
        <f>IF('Раздел 6'!K20&lt;='Раздел 6'!D20,0,1)</f>
        <v>0</v>
      </c>
    </row>
    <row r="772" spans="1:8">
      <c r="A772" s="107" t="s">
        <v>15</v>
      </c>
      <c r="B772" s="36">
        <v>6</v>
      </c>
      <c r="C772" s="36">
        <v>155</v>
      </c>
      <c r="E772" s="36" t="s">
        <v>2608</v>
      </c>
      <c r="H772" s="36">
        <f>IF('Раздел 6'!K21&lt;='Раздел 6'!D21,0,1)</f>
        <v>0</v>
      </c>
    </row>
    <row r="773" spans="1:8">
      <c r="A773" s="107" t="s">
        <v>15</v>
      </c>
      <c r="B773" s="36">
        <v>6</v>
      </c>
      <c r="C773" s="36">
        <v>156</v>
      </c>
      <c r="E773" s="36" t="s">
        <v>2609</v>
      </c>
      <c r="H773" s="36">
        <f>IF('Раздел 6'!K22&lt;='Раздел 6'!D22,0,1)</f>
        <v>0</v>
      </c>
    </row>
    <row r="774" spans="1:8">
      <c r="A774" s="107" t="s">
        <v>15</v>
      </c>
      <c r="B774" s="36">
        <v>6</v>
      </c>
      <c r="C774" s="36">
        <v>157</v>
      </c>
      <c r="E774" s="36" t="s">
        <v>2610</v>
      </c>
      <c r="H774" s="36">
        <f>IF('Раздел 6'!K23&lt;='Раздел 6'!D23,0,1)</f>
        <v>0</v>
      </c>
    </row>
    <row r="775" spans="1:8">
      <c r="A775" s="107" t="s">
        <v>15</v>
      </c>
      <c r="B775" s="36">
        <v>6</v>
      </c>
      <c r="C775" s="36">
        <v>158</v>
      </c>
      <c r="E775" s="36" t="s">
        <v>2611</v>
      </c>
      <c r="H775" s="36">
        <f>IF('Раздел 6'!K24&lt;='Раздел 6'!D24,0,1)</f>
        <v>0</v>
      </c>
    </row>
    <row r="776" spans="1:8">
      <c r="A776" s="107" t="s">
        <v>15</v>
      </c>
      <c r="B776" s="36">
        <v>6</v>
      </c>
      <c r="C776" s="36">
        <v>159</v>
      </c>
      <c r="E776" s="36" t="s">
        <v>2612</v>
      </c>
      <c r="H776" s="36">
        <f>IF('Раздел 6'!K25&lt;='Раздел 6'!D25,0,1)</f>
        <v>0</v>
      </c>
    </row>
    <row r="777" spans="1:8">
      <c r="A777" s="107" t="s">
        <v>15</v>
      </c>
      <c r="B777" s="36">
        <v>6</v>
      </c>
      <c r="C777" s="36">
        <v>160</v>
      </c>
      <c r="E777" s="36" t="s">
        <v>2613</v>
      </c>
      <c r="H777" s="36">
        <f>IF('Раздел 6'!K26&lt;='Раздел 6'!D26,0,1)</f>
        <v>0</v>
      </c>
    </row>
    <row r="778" spans="1:8">
      <c r="A778" s="107" t="s">
        <v>15</v>
      </c>
      <c r="B778" s="36">
        <v>6</v>
      </c>
      <c r="C778" s="36">
        <v>161</v>
      </c>
      <c r="E778" s="36" t="s">
        <v>2614</v>
      </c>
      <c r="H778" s="36">
        <f>IF('Раздел 6'!K27&lt;='Раздел 6'!D27,0,1)</f>
        <v>0</v>
      </c>
    </row>
    <row r="779" spans="1:8">
      <c r="A779" s="107" t="s">
        <v>15</v>
      </c>
      <c r="B779" s="36">
        <v>6</v>
      </c>
      <c r="C779" s="36">
        <v>162</v>
      </c>
      <c r="E779" s="36" t="s">
        <v>2615</v>
      </c>
      <c r="H779" s="36">
        <f>IF('Раздел 6'!L5&lt;='Раздел 6'!D5,0,1)</f>
        <v>0</v>
      </c>
    </row>
    <row r="780" spans="1:8">
      <c r="A780" s="107" t="s">
        <v>15</v>
      </c>
      <c r="B780" s="36">
        <v>6</v>
      </c>
      <c r="C780" s="36">
        <v>163</v>
      </c>
      <c r="E780" s="36" t="s">
        <v>2616</v>
      </c>
      <c r="H780" s="36">
        <f>IF('Раздел 6'!L6&lt;='Раздел 6'!D6,0,1)</f>
        <v>0</v>
      </c>
    </row>
    <row r="781" spans="1:8">
      <c r="A781" s="107" t="s">
        <v>15</v>
      </c>
      <c r="B781" s="36">
        <v>6</v>
      </c>
      <c r="C781" s="36">
        <v>164</v>
      </c>
      <c r="E781" s="36" t="s">
        <v>2617</v>
      </c>
      <c r="H781" s="36">
        <f>IF('Раздел 6'!L7&lt;='Раздел 6'!D7,0,1)</f>
        <v>0</v>
      </c>
    </row>
    <row r="782" spans="1:8">
      <c r="A782" s="107" t="s">
        <v>15</v>
      </c>
      <c r="B782" s="36">
        <v>6</v>
      </c>
      <c r="C782" s="36">
        <v>165</v>
      </c>
      <c r="E782" s="36" t="s">
        <v>2618</v>
      </c>
      <c r="H782" s="36">
        <f>IF('Раздел 6'!L8&lt;='Раздел 6'!D8,0,1)</f>
        <v>0</v>
      </c>
    </row>
    <row r="783" spans="1:8">
      <c r="A783" s="107" t="s">
        <v>15</v>
      </c>
      <c r="B783" s="36">
        <v>6</v>
      </c>
      <c r="C783" s="36">
        <v>166</v>
      </c>
      <c r="E783" s="36" t="s">
        <v>2619</v>
      </c>
      <c r="H783" s="36">
        <f>IF('Раздел 6'!L9&lt;='Раздел 6'!D9,0,1)</f>
        <v>0</v>
      </c>
    </row>
    <row r="784" spans="1:8">
      <c r="A784" s="107" t="s">
        <v>15</v>
      </c>
      <c r="B784" s="36">
        <v>6</v>
      </c>
      <c r="C784" s="36">
        <v>167</v>
      </c>
      <c r="E784" s="36" t="s">
        <v>2620</v>
      </c>
      <c r="H784" s="36">
        <f>IF('Раздел 6'!L10&lt;='Раздел 6'!D10,0,1)</f>
        <v>0</v>
      </c>
    </row>
    <row r="785" spans="1:8">
      <c r="A785" s="107" t="s">
        <v>15</v>
      </c>
      <c r="B785" s="36">
        <v>6</v>
      </c>
      <c r="C785" s="36">
        <v>168</v>
      </c>
      <c r="E785" s="36" t="s">
        <v>2621</v>
      </c>
      <c r="H785" s="36">
        <f>IF('Раздел 6'!L11&lt;='Раздел 6'!D11,0,1)</f>
        <v>0</v>
      </c>
    </row>
    <row r="786" spans="1:8">
      <c r="A786" s="107" t="s">
        <v>15</v>
      </c>
      <c r="B786" s="36">
        <v>6</v>
      </c>
      <c r="C786" s="36">
        <v>169</v>
      </c>
      <c r="E786" s="36" t="s">
        <v>2622</v>
      </c>
      <c r="H786" s="36">
        <f>IF('Раздел 6'!L12&lt;='Раздел 6'!D12,0,1)</f>
        <v>0</v>
      </c>
    </row>
    <row r="787" spans="1:8">
      <c r="A787" s="107" t="s">
        <v>15</v>
      </c>
      <c r="B787" s="36">
        <v>6</v>
      </c>
      <c r="C787" s="36">
        <v>170</v>
      </c>
      <c r="E787" s="36" t="s">
        <v>2623</v>
      </c>
      <c r="H787" s="36">
        <f>IF('Раздел 6'!L13&lt;='Раздел 6'!D13,0,1)</f>
        <v>0</v>
      </c>
    </row>
    <row r="788" spans="1:8">
      <c r="A788" s="107" t="s">
        <v>15</v>
      </c>
      <c r="B788" s="36">
        <v>6</v>
      </c>
      <c r="C788" s="36">
        <v>171</v>
      </c>
      <c r="E788" s="36" t="s">
        <v>2624</v>
      </c>
      <c r="H788" s="36">
        <f>IF('Раздел 6'!L14&lt;='Раздел 6'!D14,0,1)</f>
        <v>0</v>
      </c>
    </row>
    <row r="789" spans="1:8">
      <c r="A789" s="107" t="s">
        <v>15</v>
      </c>
      <c r="B789" s="36">
        <v>6</v>
      </c>
      <c r="C789" s="36">
        <v>172</v>
      </c>
      <c r="E789" s="36" t="s">
        <v>2625</v>
      </c>
      <c r="H789" s="36">
        <f>IF('Раздел 6'!L15&lt;='Раздел 6'!D15,0,1)</f>
        <v>0</v>
      </c>
    </row>
    <row r="790" spans="1:8">
      <c r="A790" s="107" t="s">
        <v>15</v>
      </c>
      <c r="B790" s="36">
        <v>6</v>
      </c>
      <c r="C790" s="36">
        <v>173</v>
      </c>
      <c r="E790" s="36" t="s">
        <v>2626</v>
      </c>
      <c r="H790" s="36">
        <f>IF('Раздел 6'!L16&lt;='Раздел 6'!D16,0,1)</f>
        <v>0</v>
      </c>
    </row>
    <row r="791" spans="1:8">
      <c r="A791" s="107" t="s">
        <v>15</v>
      </c>
      <c r="B791" s="36">
        <v>6</v>
      </c>
      <c r="C791" s="36">
        <v>174</v>
      </c>
      <c r="E791" s="36" t="s">
        <v>2627</v>
      </c>
      <c r="H791" s="36">
        <f>IF('Раздел 6'!L17&lt;='Раздел 6'!D17,0,1)</f>
        <v>0</v>
      </c>
    </row>
    <row r="792" spans="1:8">
      <c r="A792" s="107" t="s">
        <v>15</v>
      </c>
      <c r="B792" s="36">
        <v>6</v>
      </c>
      <c r="C792" s="36">
        <v>175</v>
      </c>
      <c r="E792" s="36" t="s">
        <v>2628</v>
      </c>
      <c r="H792" s="36">
        <f>IF('Раздел 6'!L18&lt;='Раздел 6'!D18,0,1)</f>
        <v>0</v>
      </c>
    </row>
    <row r="793" spans="1:8">
      <c r="A793" s="107" t="s">
        <v>15</v>
      </c>
      <c r="B793" s="36">
        <v>6</v>
      </c>
      <c r="C793" s="36">
        <v>176</v>
      </c>
      <c r="E793" s="36" t="s">
        <v>2629</v>
      </c>
      <c r="H793" s="36">
        <f>IF('Раздел 6'!L19&lt;='Раздел 6'!D19,0,1)</f>
        <v>0</v>
      </c>
    </row>
    <row r="794" spans="1:8">
      <c r="A794" s="107" t="s">
        <v>15</v>
      </c>
      <c r="B794" s="36">
        <v>6</v>
      </c>
      <c r="C794" s="36">
        <v>177</v>
      </c>
      <c r="E794" s="36" t="s">
        <v>2630</v>
      </c>
      <c r="H794" s="36">
        <f>IF('Раздел 6'!L20&lt;='Раздел 6'!D20,0,1)</f>
        <v>0</v>
      </c>
    </row>
    <row r="795" spans="1:8">
      <c r="A795" s="107" t="s">
        <v>15</v>
      </c>
      <c r="B795" s="36">
        <v>6</v>
      </c>
      <c r="C795" s="36">
        <v>178</v>
      </c>
      <c r="E795" s="36" t="s">
        <v>2631</v>
      </c>
      <c r="H795" s="36">
        <f>IF('Раздел 6'!L21&lt;='Раздел 6'!D21,0,1)</f>
        <v>0</v>
      </c>
    </row>
    <row r="796" spans="1:8">
      <c r="A796" s="107" t="s">
        <v>15</v>
      </c>
      <c r="B796" s="36">
        <v>6</v>
      </c>
      <c r="C796" s="36">
        <v>179</v>
      </c>
      <c r="E796" s="36" t="s">
        <v>2632</v>
      </c>
      <c r="H796" s="36">
        <f>IF('Раздел 6'!L22&lt;='Раздел 6'!D22,0,1)</f>
        <v>0</v>
      </c>
    </row>
    <row r="797" spans="1:8">
      <c r="A797" s="107" t="s">
        <v>15</v>
      </c>
      <c r="B797" s="36">
        <v>6</v>
      </c>
      <c r="C797" s="36">
        <v>180</v>
      </c>
      <c r="E797" s="36" t="s">
        <v>2633</v>
      </c>
      <c r="H797" s="36">
        <f>IF('Раздел 6'!L23&lt;='Раздел 6'!D23,0,1)</f>
        <v>0</v>
      </c>
    </row>
    <row r="798" spans="1:8">
      <c r="A798" s="107" t="s">
        <v>15</v>
      </c>
      <c r="B798" s="36">
        <v>6</v>
      </c>
      <c r="C798" s="36">
        <v>181</v>
      </c>
      <c r="E798" s="36" t="s">
        <v>2634</v>
      </c>
      <c r="H798" s="36">
        <f>IF('Раздел 6'!L24&lt;='Раздел 6'!D24,0,1)</f>
        <v>0</v>
      </c>
    </row>
    <row r="799" spans="1:8">
      <c r="A799" s="107" t="s">
        <v>15</v>
      </c>
      <c r="B799" s="36">
        <v>6</v>
      </c>
      <c r="C799" s="36">
        <v>182</v>
      </c>
      <c r="E799" s="36" t="s">
        <v>2635</v>
      </c>
      <c r="H799" s="36">
        <f>IF('Раздел 6'!L25&lt;='Раздел 6'!D25,0,1)</f>
        <v>0</v>
      </c>
    </row>
    <row r="800" spans="1:8">
      <c r="A800" s="107" t="s">
        <v>15</v>
      </c>
      <c r="B800" s="36">
        <v>6</v>
      </c>
      <c r="C800" s="36">
        <v>183</v>
      </c>
      <c r="E800" s="36" t="s">
        <v>2636</v>
      </c>
      <c r="H800" s="36">
        <f>IF('Раздел 6'!L26&lt;='Раздел 6'!D26,0,1)</f>
        <v>0</v>
      </c>
    </row>
    <row r="801" spans="1:8">
      <c r="A801" s="107" t="s">
        <v>15</v>
      </c>
      <c r="B801" s="36">
        <v>6</v>
      </c>
      <c r="C801" s="36">
        <v>184</v>
      </c>
      <c r="E801" s="36" t="s">
        <v>2637</v>
      </c>
      <c r="H801" s="36">
        <f>IF('Раздел 6'!L27&lt;='Раздел 6'!D27,0,1)</f>
        <v>0</v>
      </c>
    </row>
    <row r="802" spans="1:8">
      <c r="A802" s="107" t="s">
        <v>15</v>
      </c>
      <c r="B802" s="36">
        <v>6</v>
      </c>
      <c r="C802" s="36">
        <v>185</v>
      </c>
      <c r="E802" s="36" t="s">
        <v>2638</v>
      </c>
      <c r="H802" s="36">
        <f>IF('Раздел 6'!M5&lt;='Раздел 6'!D5,0,1)</f>
        <v>0</v>
      </c>
    </row>
    <row r="803" spans="1:8">
      <c r="A803" s="107" t="s">
        <v>15</v>
      </c>
      <c r="B803" s="36">
        <v>6</v>
      </c>
      <c r="C803" s="36">
        <v>186</v>
      </c>
      <c r="E803" s="36" t="s">
        <v>2639</v>
      </c>
      <c r="H803" s="36">
        <f>IF('Раздел 6'!M6&lt;='Раздел 6'!D6,0,1)</f>
        <v>0</v>
      </c>
    </row>
    <row r="804" spans="1:8">
      <c r="A804" s="107" t="s">
        <v>15</v>
      </c>
      <c r="B804" s="36">
        <v>6</v>
      </c>
      <c r="C804" s="36">
        <v>187</v>
      </c>
      <c r="E804" s="36" t="s">
        <v>2640</v>
      </c>
      <c r="H804" s="36">
        <f>IF('Раздел 6'!M7&lt;='Раздел 6'!D7,0,1)</f>
        <v>0</v>
      </c>
    </row>
    <row r="805" spans="1:8">
      <c r="A805" s="107" t="s">
        <v>15</v>
      </c>
      <c r="B805" s="36">
        <v>6</v>
      </c>
      <c r="C805" s="36">
        <v>188</v>
      </c>
      <c r="E805" s="36" t="s">
        <v>2641</v>
      </c>
      <c r="H805" s="36">
        <f>IF('Раздел 6'!M8&lt;='Раздел 6'!D8,0,1)</f>
        <v>0</v>
      </c>
    </row>
    <row r="806" spans="1:8">
      <c r="A806" s="107" t="s">
        <v>15</v>
      </c>
      <c r="B806" s="36">
        <v>6</v>
      </c>
      <c r="C806" s="36">
        <v>189</v>
      </c>
      <c r="E806" s="36" t="s">
        <v>2642</v>
      </c>
      <c r="H806" s="36">
        <f>IF('Раздел 6'!M9&lt;='Раздел 6'!D9,0,1)</f>
        <v>0</v>
      </c>
    </row>
    <row r="807" spans="1:8">
      <c r="A807" s="107" t="s">
        <v>15</v>
      </c>
      <c r="B807" s="36">
        <v>6</v>
      </c>
      <c r="C807" s="36">
        <v>190</v>
      </c>
      <c r="E807" s="36" t="s">
        <v>2643</v>
      </c>
      <c r="H807" s="36">
        <f>IF('Раздел 6'!M10&lt;='Раздел 6'!D10,0,1)</f>
        <v>0</v>
      </c>
    </row>
    <row r="808" spans="1:8">
      <c r="A808" s="107" t="s">
        <v>15</v>
      </c>
      <c r="B808" s="36">
        <v>6</v>
      </c>
      <c r="C808" s="36">
        <v>191</v>
      </c>
      <c r="E808" s="36" t="s">
        <v>2644</v>
      </c>
      <c r="H808" s="36">
        <f>IF('Раздел 6'!M11&lt;='Раздел 6'!D11,0,1)</f>
        <v>0</v>
      </c>
    </row>
    <row r="809" spans="1:8">
      <c r="A809" s="107" t="s">
        <v>15</v>
      </c>
      <c r="B809" s="36">
        <v>6</v>
      </c>
      <c r="C809" s="36">
        <v>192</v>
      </c>
      <c r="E809" s="36" t="s">
        <v>2645</v>
      </c>
      <c r="H809" s="36">
        <f>IF('Раздел 6'!M12&lt;='Раздел 6'!D12,0,1)</f>
        <v>0</v>
      </c>
    </row>
    <row r="810" spans="1:8">
      <c r="A810" s="107" t="s">
        <v>15</v>
      </c>
      <c r="B810" s="36">
        <v>6</v>
      </c>
      <c r="C810" s="36">
        <v>193</v>
      </c>
      <c r="E810" s="36" t="s">
        <v>2646</v>
      </c>
      <c r="H810" s="36">
        <f>IF('Раздел 6'!M13&lt;='Раздел 6'!D13,0,1)</f>
        <v>0</v>
      </c>
    </row>
    <row r="811" spans="1:8">
      <c r="A811" s="107" t="s">
        <v>15</v>
      </c>
      <c r="B811" s="36">
        <v>6</v>
      </c>
      <c r="C811" s="36">
        <v>194</v>
      </c>
      <c r="E811" s="36" t="s">
        <v>2647</v>
      </c>
      <c r="H811" s="36">
        <f>IF('Раздел 6'!M14&lt;='Раздел 6'!D14,0,1)</f>
        <v>0</v>
      </c>
    </row>
    <row r="812" spans="1:8">
      <c r="A812" s="107" t="s">
        <v>15</v>
      </c>
      <c r="B812" s="36">
        <v>6</v>
      </c>
      <c r="C812" s="36">
        <v>195</v>
      </c>
      <c r="E812" s="36" t="s">
        <v>2648</v>
      </c>
      <c r="H812" s="36">
        <f>IF('Раздел 6'!M15&lt;='Раздел 6'!D15,0,1)</f>
        <v>0</v>
      </c>
    </row>
    <row r="813" spans="1:8">
      <c r="A813" s="107" t="s">
        <v>15</v>
      </c>
      <c r="B813" s="36">
        <v>6</v>
      </c>
      <c r="C813" s="36">
        <v>196</v>
      </c>
      <c r="E813" s="36" t="s">
        <v>2649</v>
      </c>
      <c r="H813" s="36">
        <f>IF('Раздел 6'!M16&lt;='Раздел 6'!D16,0,1)</f>
        <v>0</v>
      </c>
    </row>
    <row r="814" spans="1:8">
      <c r="A814" s="107" t="s">
        <v>15</v>
      </c>
      <c r="B814" s="36">
        <v>6</v>
      </c>
      <c r="C814" s="36">
        <v>197</v>
      </c>
      <c r="E814" s="36" t="s">
        <v>2650</v>
      </c>
      <c r="H814" s="36">
        <f>IF('Раздел 6'!M17&lt;='Раздел 6'!D17,0,1)</f>
        <v>0</v>
      </c>
    </row>
    <row r="815" spans="1:8">
      <c r="A815" s="107" t="s">
        <v>15</v>
      </c>
      <c r="B815" s="36">
        <v>6</v>
      </c>
      <c r="C815" s="36">
        <v>198</v>
      </c>
      <c r="E815" s="36" t="s">
        <v>2651</v>
      </c>
      <c r="H815" s="36">
        <f>IF('Раздел 6'!M18&lt;='Раздел 6'!D18,0,1)</f>
        <v>0</v>
      </c>
    </row>
    <row r="816" spans="1:8">
      <c r="A816" s="107" t="s">
        <v>15</v>
      </c>
      <c r="B816" s="36">
        <v>6</v>
      </c>
      <c r="C816" s="36">
        <v>199</v>
      </c>
      <c r="E816" s="36" t="s">
        <v>2652</v>
      </c>
      <c r="H816" s="36">
        <f>IF('Раздел 6'!M19&lt;='Раздел 6'!D19,0,1)</f>
        <v>0</v>
      </c>
    </row>
    <row r="817" spans="1:8">
      <c r="A817" s="107" t="s">
        <v>15</v>
      </c>
      <c r="B817" s="36">
        <v>6</v>
      </c>
      <c r="C817" s="36">
        <v>200</v>
      </c>
      <c r="E817" s="36" t="s">
        <v>2653</v>
      </c>
      <c r="H817" s="36">
        <f>IF('Раздел 6'!M20&lt;='Раздел 6'!D20,0,1)</f>
        <v>0</v>
      </c>
    </row>
    <row r="818" spans="1:8">
      <c r="A818" s="107" t="s">
        <v>15</v>
      </c>
      <c r="B818" s="36">
        <v>6</v>
      </c>
      <c r="C818" s="36">
        <v>201</v>
      </c>
      <c r="E818" s="36" t="s">
        <v>2654</v>
      </c>
      <c r="H818" s="36">
        <f>IF('Раздел 6'!M21&lt;='Раздел 6'!D21,0,1)</f>
        <v>0</v>
      </c>
    </row>
    <row r="819" spans="1:8">
      <c r="A819" s="107" t="s">
        <v>15</v>
      </c>
      <c r="B819" s="36">
        <v>6</v>
      </c>
      <c r="C819" s="36">
        <v>202</v>
      </c>
      <c r="E819" s="36" t="s">
        <v>2655</v>
      </c>
      <c r="H819" s="36">
        <f>IF('Раздел 6'!M22&lt;='Раздел 6'!D22,0,1)</f>
        <v>0</v>
      </c>
    </row>
    <row r="820" spans="1:8">
      <c r="A820" s="107" t="s">
        <v>15</v>
      </c>
      <c r="B820" s="36">
        <v>6</v>
      </c>
      <c r="C820" s="36">
        <v>203</v>
      </c>
      <c r="E820" s="36" t="s">
        <v>2656</v>
      </c>
      <c r="H820" s="36">
        <f>IF('Раздел 6'!M23&lt;='Раздел 6'!D23,0,1)</f>
        <v>0</v>
      </c>
    </row>
    <row r="821" spans="1:8">
      <c r="A821" s="107" t="s">
        <v>15</v>
      </c>
      <c r="B821" s="36">
        <v>6</v>
      </c>
      <c r="C821" s="36">
        <v>204</v>
      </c>
      <c r="E821" s="36" t="s">
        <v>2657</v>
      </c>
      <c r="H821" s="36">
        <f>IF('Раздел 6'!M24&lt;='Раздел 6'!D24,0,1)</f>
        <v>0</v>
      </c>
    </row>
    <row r="822" spans="1:8">
      <c r="A822" s="107" t="s">
        <v>15</v>
      </c>
      <c r="B822" s="36">
        <v>6</v>
      </c>
      <c r="C822" s="36">
        <v>205</v>
      </c>
      <c r="E822" s="36" t="s">
        <v>2658</v>
      </c>
      <c r="H822" s="36">
        <f>IF('Раздел 6'!M25&lt;='Раздел 6'!D25,0,1)</f>
        <v>0</v>
      </c>
    </row>
    <row r="823" spans="1:8">
      <c r="A823" s="107" t="s">
        <v>15</v>
      </c>
      <c r="B823" s="36">
        <v>6</v>
      </c>
      <c r="C823" s="36">
        <v>206</v>
      </c>
      <c r="E823" s="36" t="s">
        <v>2659</v>
      </c>
      <c r="H823" s="36">
        <f>IF('Раздел 6'!M26&lt;='Раздел 6'!D26,0,1)</f>
        <v>0</v>
      </c>
    </row>
    <row r="824" spans="1:8">
      <c r="A824" s="107" t="s">
        <v>15</v>
      </c>
      <c r="B824" s="36">
        <v>6</v>
      </c>
      <c r="C824" s="36">
        <v>207</v>
      </c>
      <c r="E824" s="36" t="s">
        <v>2660</v>
      </c>
      <c r="H824" s="36">
        <f>IF('Раздел 6'!M27&lt;='Раздел 6'!D27,0,1)</f>
        <v>0</v>
      </c>
    </row>
    <row r="825" spans="1:8">
      <c r="A825" s="107" t="s">
        <v>15</v>
      </c>
      <c r="B825" s="36">
        <v>6</v>
      </c>
      <c r="C825" s="36">
        <v>208</v>
      </c>
      <c r="E825" s="36" t="s">
        <v>2661</v>
      </c>
      <c r="H825" s="36">
        <f>IF('Раздел 6'!N5&lt;='Раздел 6'!D5,0,1)</f>
        <v>0</v>
      </c>
    </row>
    <row r="826" spans="1:8">
      <c r="A826" s="107" t="s">
        <v>15</v>
      </c>
      <c r="B826" s="36">
        <v>6</v>
      </c>
      <c r="C826" s="36">
        <v>209</v>
      </c>
      <c r="E826" s="36" t="s">
        <v>2662</v>
      </c>
      <c r="H826" s="36">
        <f>IF('Раздел 6'!N6&lt;='Раздел 6'!D6,0,1)</f>
        <v>0</v>
      </c>
    </row>
    <row r="827" spans="1:8">
      <c r="A827" s="107" t="s">
        <v>15</v>
      </c>
      <c r="B827" s="36">
        <v>6</v>
      </c>
      <c r="C827" s="36">
        <v>210</v>
      </c>
      <c r="E827" s="36" t="s">
        <v>2663</v>
      </c>
      <c r="H827" s="36">
        <f>IF('Раздел 6'!N7&lt;='Раздел 6'!D7,0,1)</f>
        <v>0</v>
      </c>
    </row>
    <row r="828" spans="1:8">
      <c r="A828" s="107" t="s">
        <v>15</v>
      </c>
      <c r="B828" s="36">
        <v>6</v>
      </c>
      <c r="C828" s="36">
        <v>211</v>
      </c>
      <c r="E828" s="36" t="s">
        <v>2664</v>
      </c>
      <c r="H828" s="36">
        <f>IF('Раздел 6'!N8&lt;='Раздел 6'!D8,0,1)</f>
        <v>0</v>
      </c>
    </row>
    <row r="829" spans="1:8">
      <c r="A829" s="107" t="s">
        <v>15</v>
      </c>
      <c r="B829" s="36">
        <v>6</v>
      </c>
      <c r="C829" s="36">
        <v>212</v>
      </c>
      <c r="E829" s="36" t="s">
        <v>2665</v>
      </c>
      <c r="H829" s="36">
        <f>IF('Раздел 6'!N9&lt;='Раздел 6'!D9,0,1)</f>
        <v>0</v>
      </c>
    </row>
    <row r="830" spans="1:8">
      <c r="A830" s="107" t="s">
        <v>15</v>
      </c>
      <c r="B830" s="36">
        <v>6</v>
      </c>
      <c r="C830" s="36">
        <v>213</v>
      </c>
      <c r="E830" s="36" t="s">
        <v>2666</v>
      </c>
      <c r="H830" s="36">
        <f>IF('Раздел 6'!N10&lt;='Раздел 6'!D10,0,1)</f>
        <v>0</v>
      </c>
    </row>
    <row r="831" spans="1:8">
      <c r="A831" s="107" t="s">
        <v>15</v>
      </c>
      <c r="B831" s="36">
        <v>6</v>
      </c>
      <c r="C831" s="36">
        <v>214</v>
      </c>
      <c r="E831" s="36" t="s">
        <v>2667</v>
      </c>
      <c r="H831" s="36">
        <f>IF('Раздел 6'!N11&lt;='Раздел 6'!D11,0,1)</f>
        <v>0</v>
      </c>
    </row>
    <row r="832" spans="1:8">
      <c r="A832" s="107" t="s">
        <v>15</v>
      </c>
      <c r="B832" s="36">
        <v>6</v>
      </c>
      <c r="C832" s="36">
        <v>215</v>
      </c>
      <c r="E832" s="36" t="s">
        <v>2668</v>
      </c>
      <c r="H832" s="36">
        <f>IF('Раздел 6'!N12&lt;='Раздел 6'!D12,0,1)</f>
        <v>0</v>
      </c>
    </row>
    <row r="833" spans="1:8">
      <c r="A833" s="107" t="s">
        <v>15</v>
      </c>
      <c r="B833" s="36">
        <v>6</v>
      </c>
      <c r="C833" s="36">
        <v>216</v>
      </c>
      <c r="E833" s="36" t="s">
        <v>2669</v>
      </c>
      <c r="H833" s="36">
        <f>IF('Раздел 6'!N13&lt;='Раздел 6'!D13,0,1)</f>
        <v>0</v>
      </c>
    </row>
    <row r="834" spans="1:8">
      <c r="A834" s="107" t="s">
        <v>15</v>
      </c>
      <c r="B834" s="36">
        <v>6</v>
      </c>
      <c r="C834" s="36">
        <v>217</v>
      </c>
      <c r="E834" s="36" t="s">
        <v>2670</v>
      </c>
      <c r="H834" s="36">
        <f>IF('Раздел 6'!N14&lt;='Раздел 6'!D14,0,1)</f>
        <v>0</v>
      </c>
    </row>
    <row r="835" spans="1:8">
      <c r="A835" s="107" t="s">
        <v>15</v>
      </c>
      <c r="B835" s="36">
        <v>6</v>
      </c>
      <c r="C835" s="36">
        <v>218</v>
      </c>
      <c r="E835" s="36" t="s">
        <v>2671</v>
      </c>
      <c r="H835" s="36">
        <f>IF('Раздел 6'!N15&lt;='Раздел 6'!D15,0,1)</f>
        <v>0</v>
      </c>
    </row>
    <row r="836" spans="1:8">
      <c r="A836" s="107" t="s">
        <v>15</v>
      </c>
      <c r="B836" s="36">
        <v>6</v>
      </c>
      <c r="C836" s="36">
        <v>219</v>
      </c>
      <c r="E836" s="36" t="s">
        <v>2672</v>
      </c>
      <c r="H836" s="36">
        <f>IF('Раздел 6'!N16&lt;='Раздел 6'!D16,0,1)</f>
        <v>0</v>
      </c>
    </row>
    <row r="837" spans="1:8">
      <c r="A837" s="107" t="s">
        <v>15</v>
      </c>
      <c r="B837" s="36">
        <v>6</v>
      </c>
      <c r="C837" s="36">
        <v>220</v>
      </c>
      <c r="E837" s="36" t="s">
        <v>2673</v>
      </c>
      <c r="H837" s="36">
        <f>IF('Раздел 6'!N17&lt;='Раздел 6'!D17,0,1)</f>
        <v>0</v>
      </c>
    </row>
    <row r="838" spans="1:8">
      <c r="A838" s="107" t="s">
        <v>15</v>
      </c>
      <c r="B838" s="36">
        <v>6</v>
      </c>
      <c r="C838" s="36">
        <v>221</v>
      </c>
      <c r="E838" s="36" t="s">
        <v>2674</v>
      </c>
      <c r="H838" s="36">
        <f>IF('Раздел 6'!N18&lt;='Раздел 6'!D18,0,1)</f>
        <v>0</v>
      </c>
    </row>
    <row r="839" spans="1:8">
      <c r="A839" s="107" t="s">
        <v>15</v>
      </c>
      <c r="B839" s="36">
        <v>6</v>
      </c>
      <c r="C839" s="36">
        <v>222</v>
      </c>
      <c r="E839" s="36" t="s">
        <v>2675</v>
      </c>
      <c r="H839" s="36">
        <f>IF('Раздел 6'!N19&lt;='Раздел 6'!D19,0,1)</f>
        <v>0</v>
      </c>
    </row>
    <row r="840" spans="1:8">
      <c r="A840" s="107" t="s">
        <v>15</v>
      </c>
      <c r="B840" s="36">
        <v>6</v>
      </c>
      <c r="C840" s="36">
        <v>223</v>
      </c>
      <c r="E840" s="36" t="s">
        <v>2676</v>
      </c>
      <c r="H840" s="36">
        <f>IF('Раздел 6'!N20&lt;='Раздел 6'!D20,0,1)</f>
        <v>0</v>
      </c>
    </row>
    <row r="841" spans="1:8">
      <c r="A841" s="107" t="s">
        <v>15</v>
      </c>
      <c r="B841" s="36">
        <v>6</v>
      </c>
      <c r="C841" s="36">
        <v>224</v>
      </c>
      <c r="E841" s="36" t="s">
        <v>2677</v>
      </c>
      <c r="H841" s="36">
        <f>IF('Раздел 6'!N21&lt;='Раздел 6'!D21,0,1)</f>
        <v>0</v>
      </c>
    </row>
    <row r="842" spans="1:8">
      <c r="A842" s="107" t="s">
        <v>15</v>
      </c>
      <c r="B842" s="36">
        <v>6</v>
      </c>
      <c r="C842" s="36">
        <v>225</v>
      </c>
      <c r="E842" s="36" t="s">
        <v>2678</v>
      </c>
      <c r="H842" s="36">
        <f>IF('Раздел 6'!N22&lt;='Раздел 6'!D22,0,1)</f>
        <v>0</v>
      </c>
    </row>
    <row r="843" spans="1:8">
      <c r="A843" s="107" t="s">
        <v>15</v>
      </c>
      <c r="B843" s="36">
        <v>6</v>
      </c>
      <c r="C843" s="36">
        <v>226</v>
      </c>
      <c r="E843" s="36" t="s">
        <v>2679</v>
      </c>
      <c r="H843" s="36">
        <f>IF('Раздел 6'!N23&lt;='Раздел 6'!D23,0,1)</f>
        <v>0</v>
      </c>
    </row>
    <row r="844" spans="1:8">
      <c r="A844" s="107" t="s">
        <v>15</v>
      </c>
      <c r="B844" s="36">
        <v>6</v>
      </c>
      <c r="C844" s="36">
        <v>227</v>
      </c>
      <c r="E844" s="36" t="s">
        <v>2680</v>
      </c>
      <c r="H844" s="36">
        <f>IF('Раздел 6'!N24&lt;='Раздел 6'!D24,0,1)</f>
        <v>0</v>
      </c>
    </row>
    <row r="845" spans="1:8">
      <c r="A845" s="107" t="s">
        <v>15</v>
      </c>
      <c r="B845" s="36">
        <v>6</v>
      </c>
      <c r="C845" s="36">
        <v>228</v>
      </c>
      <c r="E845" s="36" t="s">
        <v>2681</v>
      </c>
      <c r="H845" s="36">
        <f>IF('Раздел 6'!N25&lt;='Раздел 6'!D25,0,1)</f>
        <v>0</v>
      </c>
    </row>
    <row r="846" spans="1:8">
      <c r="A846" s="107" t="s">
        <v>15</v>
      </c>
      <c r="B846" s="36">
        <v>6</v>
      </c>
      <c r="C846" s="36">
        <v>229</v>
      </c>
      <c r="E846" s="36" t="s">
        <v>2682</v>
      </c>
      <c r="H846" s="36">
        <f>IF('Раздел 6'!N26&lt;='Раздел 6'!D26,0,1)</f>
        <v>0</v>
      </c>
    </row>
    <row r="847" spans="1:8">
      <c r="A847" s="107" t="s">
        <v>15</v>
      </c>
      <c r="B847" s="36">
        <v>6</v>
      </c>
      <c r="C847" s="36">
        <v>230</v>
      </c>
      <c r="E847" s="36" t="s">
        <v>2683</v>
      </c>
      <c r="H847" s="36">
        <f>IF('Раздел 6'!N27&lt;='Раздел 6'!D27,0,1)</f>
        <v>0</v>
      </c>
    </row>
    <row r="848" spans="1:8">
      <c r="A848" s="107" t="s">
        <v>15</v>
      </c>
      <c r="B848" s="36">
        <v>6</v>
      </c>
      <c r="C848" s="36">
        <v>231</v>
      </c>
      <c r="E848" s="36" t="s">
        <v>2685</v>
      </c>
      <c r="H848" s="36">
        <f>IF('Раздел 6'!K5&lt;='Раздел 6'!J5,0,1)</f>
        <v>0</v>
      </c>
    </row>
    <row r="849" spans="1:8">
      <c r="A849" s="107" t="s">
        <v>15</v>
      </c>
      <c r="B849" s="36">
        <v>6</v>
      </c>
      <c r="C849" s="36">
        <v>232</v>
      </c>
      <c r="E849" s="36" t="s">
        <v>2686</v>
      </c>
      <c r="H849" s="36">
        <f>IF('Раздел 6'!K6&lt;='Раздел 6'!J6,0,1)</f>
        <v>0</v>
      </c>
    </row>
    <row r="850" spans="1:8">
      <c r="A850" s="107" t="s">
        <v>15</v>
      </c>
      <c r="B850" s="36">
        <v>6</v>
      </c>
      <c r="C850" s="36">
        <v>233</v>
      </c>
      <c r="E850" s="36" t="s">
        <v>2687</v>
      </c>
      <c r="H850" s="36">
        <f>IF('Раздел 6'!K7&lt;='Раздел 6'!J7,0,1)</f>
        <v>0</v>
      </c>
    </row>
    <row r="851" spans="1:8">
      <c r="A851" s="107" t="s">
        <v>15</v>
      </c>
      <c r="B851" s="36">
        <v>6</v>
      </c>
      <c r="C851" s="36">
        <v>234</v>
      </c>
      <c r="E851" s="36" t="s">
        <v>2688</v>
      </c>
      <c r="H851" s="36">
        <f>IF('Раздел 6'!K8&lt;='Раздел 6'!J8,0,1)</f>
        <v>0</v>
      </c>
    </row>
    <row r="852" spans="1:8">
      <c r="A852" s="107" t="s">
        <v>15</v>
      </c>
      <c r="B852" s="36">
        <v>6</v>
      </c>
      <c r="C852" s="36">
        <v>235</v>
      </c>
      <c r="E852" s="36" t="s">
        <v>2689</v>
      </c>
      <c r="H852" s="36">
        <f>IF('Раздел 6'!K9&lt;='Раздел 6'!J9,0,1)</f>
        <v>0</v>
      </c>
    </row>
    <row r="853" spans="1:8">
      <c r="A853" s="107" t="s">
        <v>15</v>
      </c>
      <c r="B853" s="36">
        <v>6</v>
      </c>
      <c r="C853" s="36">
        <v>236</v>
      </c>
      <c r="E853" s="36" t="s">
        <v>2690</v>
      </c>
      <c r="H853" s="36">
        <f>IF('Раздел 6'!K10&lt;='Раздел 6'!J10,0,1)</f>
        <v>0</v>
      </c>
    </row>
    <row r="854" spans="1:8">
      <c r="A854" s="107" t="s">
        <v>15</v>
      </c>
      <c r="B854" s="36">
        <v>6</v>
      </c>
      <c r="C854" s="36">
        <v>237</v>
      </c>
      <c r="E854" s="36" t="s">
        <v>2691</v>
      </c>
      <c r="H854" s="36">
        <f>IF('Раздел 6'!K11&lt;='Раздел 6'!J11,0,1)</f>
        <v>0</v>
      </c>
    </row>
    <row r="855" spans="1:8">
      <c r="A855" s="107" t="s">
        <v>15</v>
      </c>
      <c r="B855" s="36">
        <v>6</v>
      </c>
      <c r="C855" s="36">
        <v>238</v>
      </c>
      <c r="E855" s="36" t="s">
        <v>2692</v>
      </c>
      <c r="H855" s="36">
        <f>IF('Раздел 6'!K12&lt;='Раздел 6'!J12,0,1)</f>
        <v>0</v>
      </c>
    </row>
    <row r="856" spans="1:8">
      <c r="A856" s="107" t="s">
        <v>15</v>
      </c>
      <c r="B856" s="36">
        <v>6</v>
      </c>
      <c r="C856" s="36">
        <v>239</v>
      </c>
      <c r="E856" s="36" t="s">
        <v>2693</v>
      </c>
      <c r="H856" s="36">
        <f>IF('Раздел 6'!K13&lt;='Раздел 6'!J13,0,1)</f>
        <v>0</v>
      </c>
    </row>
    <row r="857" spans="1:8">
      <c r="A857" s="107" t="s">
        <v>15</v>
      </c>
      <c r="B857" s="36">
        <v>6</v>
      </c>
      <c r="C857" s="36">
        <v>240</v>
      </c>
      <c r="E857" s="36" t="s">
        <v>2694</v>
      </c>
      <c r="H857" s="36">
        <f>IF('Раздел 6'!K14&lt;='Раздел 6'!J14,0,1)</f>
        <v>0</v>
      </c>
    </row>
    <row r="858" spans="1:8">
      <c r="A858" s="107" t="s">
        <v>15</v>
      </c>
      <c r="B858" s="36">
        <v>6</v>
      </c>
      <c r="C858" s="36">
        <v>241</v>
      </c>
      <c r="E858" s="36" t="s">
        <v>2695</v>
      </c>
      <c r="H858" s="36">
        <f>IF('Раздел 6'!K15&lt;='Раздел 6'!J15,0,1)</f>
        <v>0</v>
      </c>
    </row>
    <row r="859" spans="1:8">
      <c r="A859" s="107" t="s">
        <v>15</v>
      </c>
      <c r="B859" s="36">
        <v>6</v>
      </c>
      <c r="C859" s="36">
        <v>242</v>
      </c>
      <c r="E859" s="36" t="s">
        <v>2696</v>
      </c>
      <c r="H859" s="36">
        <f>IF('Раздел 6'!K16&lt;='Раздел 6'!J16,0,1)</f>
        <v>0</v>
      </c>
    </row>
    <row r="860" spans="1:8">
      <c r="A860" s="107" t="s">
        <v>15</v>
      </c>
      <c r="B860" s="36">
        <v>6</v>
      </c>
      <c r="C860" s="36">
        <v>243</v>
      </c>
      <c r="E860" s="36" t="s">
        <v>2697</v>
      </c>
      <c r="H860" s="36">
        <f>IF('Раздел 6'!K17&lt;='Раздел 6'!J17,0,1)</f>
        <v>0</v>
      </c>
    </row>
    <row r="861" spans="1:8">
      <c r="A861" s="107" t="s">
        <v>15</v>
      </c>
      <c r="B861" s="36">
        <v>6</v>
      </c>
      <c r="C861" s="36">
        <v>244</v>
      </c>
      <c r="E861" s="36" t="s">
        <v>2698</v>
      </c>
      <c r="H861" s="36">
        <f>IF('Раздел 6'!K18&lt;='Раздел 6'!J18,0,1)</f>
        <v>0</v>
      </c>
    </row>
    <row r="862" spans="1:8">
      <c r="A862" s="107" t="s">
        <v>15</v>
      </c>
      <c r="B862" s="36">
        <v>6</v>
      </c>
      <c r="C862" s="36">
        <v>245</v>
      </c>
      <c r="E862" s="36" t="s">
        <v>2699</v>
      </c>
      <c r="H862" s="36">
        <f>IF('Раздел 6'!K19&lt;='Раздел 6'!J19,0,1)</f>
        <v>0</v>
      </c>
    </row>
    <row r="863" spans="1:8">
      <c r="A863" s="107" t="s">
        <v>15</v>
      </c>
      <c r="B863" s="36">
        <v>6</v>
      </c>
      <c r="C863" s="36">
        <v>246</v>
      </c>
      <c r="E863" s="36" t="s">
        <v>2700</v>
      </c>
      <c r="H863" s="36">
        <f>IF('Раздел 6'!K20&lt;='Раздел 6'!J20,0,1)</f>
        <v>0</v>
      </c>
    </row>
    <row r="864" spans="1:8">
      <c r="A864" s="107" t="s">
        <v>15</v>
      </c>
      <c r="B864" s="36">
        <v>6</v>
      </c>
      <c r="C864" s="36">
        <v>247</v>
      </c>
      <c r="E864" s="36" t="s">
        <v>2701</v>
      </c>
      <c r="H864" s="36">
        <f>IF('Раздел 6'!K21&lt;='Раздел 6'!J21,0,1)</f>
        <v>0</v>
      </c>
    </row>
    <row r="865" spans="1:8">
      <c r="A865" s="107" t="s">
        <v>15</v>
      </c>
      <c r="B865" s="36">
        <v>6</v>
      </c>
      <c r="C865" s="36">
        <v>248</v>
      </c>
      <c r="E865" s="36" t="s">
        <v>2702</v>
      </c>
      <c r="H865" s="36">
        <f>IF('Раздел 6'!K22&lt;='Раздел 6'!J22,0,1)</f>
        <v>0</v>
      </c>
    </row>
    <row r="866" spans="1:8">
      <c r="A866" s="107" t="s">
        <v>15</v>
      </c>
      <c r="B866" s="36">
        <v>6</v>
      </c>
      <c r="C866" s="36">
        <v>249</v>
      </c>
      <c r="E866" s="36" t="s">
        <v>2703</v>
      </c>
      <c r="H866" s="36">
        <f>IF('Раздел 6'!K23&lt;='Раздел 6'!J23,0,1)</f>
        <v>0</v>
      </c>
    </row>
    <row r="867" spans="1:8">
      <c r="A867" s="107" t="s">
        <v>15</v>
      </c>
      <c r="B867" s="36">
        <v>6</v>
      </c>
      <c r="C867" s="36">
        <v>250</v>
      </c>
      <c r="E867" s="36" t="s">
        <v>2704</v>
      </c>
      <c r="H867" s="36">
        <f>IF('Раздел 6'!K24&lt;='Раздел 6'!J24,0,1)</f>
        <v>0</v>
      </c>
    </row>
    <row r="868" spans="1:8">
      <c r="A868" s="107" t="s">
        <v>15</v>
      </c>
      <c r="B868" s="36">
        <v>6</v>
      </c>
      <c r="C868" s="36">
        <v>251</v>
      </c>
      <c r="E868" s="36" t="s">
        <v>2705</v>
      </c>
      <c r="H868" s="36">
        <f>IF('Раздел 6'!K25&lt;='Раздел 6'!J25,0,1)</f>
        <v>0</v>
      </c>
    </row>
    <row r="869" spans="1:8">
      <c r="A869" s="107" t="s">
        <v>15</v>
      </c>
      <c r="B869" s="36">
        <v>6</v>
      </c>
      <c r="C869" s="36">
        <v>252</v>
      </c>
      <c r="E869" s="36" t="s">
        <v>2706</v>
      </c>
      <c r="H869" s="36">
        <f>IF('Раздел 6'!K26&lt;='Раздел 6'!J26,0,1)</f>
        <v>0</v>
      </c>
    </row>
    <row r="870" spans="1:8">
      <c r="A870" s="107" t="s">
        <v>15</v>
      </c>
      <c r="B870" s="36">
        <v>6</v>
      </c>
      <c r="C870" s="36">
        <v>253</v>
      </c>
      <c r="E870" s="36" t="s">
        <v>2707</v>
      </c>
      <c r="H870" s="36">
        <f>IF('Раздел 6'!K27&lt;='Раздел 6'!J27,0,1)</f>
        <v>0</v>
      </c>
    </row>
    <row r="871" spans="1:8">
      <c r="A871" s="107" t="s">
        <v>15</v>
      </c>
      <c r="B871" s="36">
        <v>6</v>
      </c>
      <c r="C871" s="36">
        <v>254</v>
      </c>
      <c r="E871" s="36" t="s">
        <v>2684</v>
      </c>
      <c r="H871" s="36">
        <f>IF('Раздел 6'!D5&gt;='Раздел 3'!G5,0,1)</f>
        <v>0</v>
      </c>
    </row>
    <row r="872" spans="1:8">
      <c r="A872" s="107" t="s">
        <v>15</v>
      </c>
      <c r="B872" s="36">
        <v>6</v>
      </c>
      <c r="C872" s="36">
        <v>255</v>
      </c>
      <c r="E872" s="36" t="s">
        <v>2708</v>
      </c>
      <c r="H872" s="107">
        <f>IF('Раздел 6'!D9&lt;='Раздел 6'!D8,0,1)</f>
        <v>0</v>
      </c>
    </row>
    <row r="873" spans="1:8">
      <c r="A873" s="107" t="s">
        <v>15</v>
      </c>
      <c r="B873" s="36">
        <v>6</v>
      </c>
      <c r="C873" s="36">
        <v>256</v>
      </c>
      <c r="E873" s="36" t="s">
        <v>2709</v>
      </c>
      <c r="H873" s="107">
        <f>IF('Раздел 6'!E9&lt;='Раздел 6'!E8,0,1)</f>
        <v>0</v>
      </c>
    </row>
    <row r="874" spans="1:8">
      <c r="A874" s="107" t="s">
        <v>15</v>
      </c>
      <c r="B874" s="36">
        <v>6</v>
      </c>
      <c r="C874" s="36">
        <v>257</v>
      </c>
      <c r="E874" s="36" t="s">
        <v>2710</v>
      </c>
      <c r="H874" s="107">
        <f>IF('Раздел 6'!F9&lt;='Раздел 6'!F8,0,1)</f>
        <v>0</v>
      </c>
    </row>
    <row r="875" spans="1:8">
      <c r="A875" s="107" t="s">
        <v>15</v>
      </c>
      <c r="B875" s="36">
        <v>6</v>
      </c>
      <c r="C875" s="36">
        <v>258</v>
      </c>
      <c r="E875" s="36" t="s">
        <v>2711</v>
      </c>
      <c r="H875" s="107">
        <f>IF('Раздел 6'!G9&lt;='Раздел 6'!G8,0,1)</f>
        <v>0</v>
      </c>
    </row>
    <row r="876" spans="1:8">
      <c r="A876" s="107" t="s">
        <v>15</v>
      </c>
      <c r="B876" s="36">
        <v>6</v>
      </c>
      <c r="C876" s="36">
        <v>259</v>
      </c>
      <c r="E876" s="36" t="s">
        <v>2712</v>
      </c>
      <c r="H876" s="107">
        <f>IF('Раздел 6'!H9&lt;='Раздел 6'!H8,0,1)</f>
        <v>0</v>
      </c>
    </row>
    <row r="877" spans="1:8">
      <c r="A877" s="107" t="s">
        <v>15</v>
      </c>
      <c r="B877" s="36">
        <v>6</v>
      </c>
      <c r="C877" s="36">
        <v>260</v>
      </c>
      <c r="E877" s="36" t="s">
        <v>2713</v>
      </c>
      <c r="H877" s="107">
        <f>IF('Раздел 6'!I9&lt;='Раздел 6'!I8,0,1)</f>
        <v>0</v>
      </c>
    </row>
    <row r="878" spans="1:8">
      <c r="A878" s="107" t="s">
        <v>15</v>
      </c>
      <c r="B878" s="36">
        <v>6</v>
      </c>
      <c r="C878" s="36">
        <v>261</v>
      </c>
      <c r="E878" s="36" t="s">
        <v>2714</v>
      </c>
      <c r="H878" s="107">
        <f>IF('Раздел 6'!J9&lt;='Раздел 6'!J8,0,1)</f>
        <v>0</v>
      </c>
    </row>
    <row r="879" spans="1:8">
      <c r="A879" s="107" t="s">
        <v>15</v>
      </c>
      <c r="B879" s="36">
        <v>6</v>
      </c>
      <c r="C879" s="36">
        <v>262</v>
      </c>
      <c r="E879" s="36" t="s">
        <v>2715</v>
      </c>
      <c r="H879" s="107">
        <f>IF('Раздел 6'!K9&lt;='Раздел 6'!K8,0,1)</f>
        <v>0</v>
      </c>
    </row>
    <row r="880" spans="1:8">
      <c r="A880" s="107" t="s">
        <v>15</v>
      </c>
      <c r="B880" s="36">
        <v>6</v>
      </c>
      <c r="C880" s="36">
        <v>263</v>
      </c>
      <c r="E880" s="36" t="s">
        <v>2716</v>
      </c>
      <c r="H880" s="107">
        <f>IF('Раздел 6'!L9&lt;='Раздел 6'!L8,0,1)</f>
        <v>0</v>
      </c>
    </row>
    <row r="881" spans="1:8">
      <c r="A881" s="107" t="s">
        <v>15</v>
      </c>
      <c r="B881" s="36">
        <v>6</v>
      </c>
      <c r="C881" s="36">
        <v>264</v>
      </c>
      <c r="E881" s="36" t="s">
        <v>2717</v>
      </c>
      <c r="H881" s="107">
        <f>IF('Раздел 6'!M9&lt;='Раздел 6'!M8,0,1)</f>
        <v>0</v>
      </c>
    </row>
    <row r="882" spans="1:8">
      <c r="A882" s="107" t="s">
        <v>15</v>
      </c>
      <c r="B882" s="36">
        <v>6</v>
      </c>
      <c r="C882" s="36">
        <v>265</v>
      </c>
      <c r="E882" s="36" t="s">
        <v>2718</v>
      </c>
      <c r="H882" s="107">
        <f>IF('Раздел 6'!N9&lt;='Раздел 6'!N8,0,1)</f>
        <v>0</v>
      </c>
    </row>
    <row r="883" spans="1:8">
      <c r="A883" s="107" t="s">
        <v>15</v>
      </c>
      <c r="B883" s="36">
        <v>6</v>
      </c>
      <c r="C883" s="36">
        <v>266</v>
      </c>
      <c r="E883" s="36" t="s">
        <v>2719</v>
      </c>
      <c r="H883" s="107">
        <f>IF('Раздел 6'!D13&lt;='Раздел 6'!D12,0,1)</f>
        <v>0</v>
      </c>
    </row>
    <row r="884" spans="1:8">
      <c r="A884" s="107" t="s">
        <v>15</v>
      </c>
      <c r="B884" s="36">
        <v>6</v>
      </c>
      <c r="C884" s="36">
        <v>267</v>
      </c>
      <c r="E884" s="36" t="s">
        <v>2720</v>
      </c>
      <c r="H884" s="107">
        <f>IF('Раздел 6'!E13&lt;='Раздел 6'!E12,0,1)</f>
        <v>0</v>
      </c>
    </row>
    <row r="885" spans="1:8">
      <c r="A885" s="107" t="s">
        <v>15</v>
      </c>
      <c r="B885" s="36">
        <v>6</v>
      </c>
      <c r="C885" s="36">
        <v>268</v>
      </c>
      <c r="E885" s="36" t="s">
        <v>2721</v>
      </c>
      <c r="H885" s="107">
        <f>IF('Раздел 6'!F13&lt;='Раздел 6'!F12,0,1)</f>
        <v>0</v>
      </c>
    </row>
    <row r="886" spans="1:8">
      <c r="A886" s="107" t="s">
        <v>15</v>
      </c>
      <c r="B886" s="36">
        <v>6</v>
      </c>
      <c r="C886" s="36">
        <v>269</v>
      </c>
      <c r="E886" s="36" t="s">
        <v>2722</v>
      </c>
      <c r="H886" s="107">
        <f>IF('Раздел 6'!G13&lt;='Раздел 6'!G12,0,1)</f>
        <v>0</v>
      </c>
    </row>
    <row r="887" spans="1:8">
      <c r="A887" s="107" t="s">
        <v>15</v>
      </c>
      <c r="B887" s="36">
        <v>6</v>
      </c>
      <c r="C887" s="36">
        <v>270</v>
      </c>
      <c r="E887" s="36" t="s">
        <v>2723</v>
      </c>
      <c r="H887" s="107">
        <f>IF('Раздел 6'!H13&lt;='Раздел 6'!H12,0,1)</f>
        <v>0</v>
      </c>
    </row>
    <row r="888" spans="1:8">
      <c r="A888" s="107" t="s">
        <v>15</v>
      </c>
      <c r="B888" s="36">
        <v>6</v>
      </c>
      <c r="C888" s="36">
        <v>271</v>
      </c>
      <c r="E888" s="36" t="s">
        <v>2724</v>
      </c>
      <c r="H888" s="107">
        <f>IF('Раздел 6'!I13&lt;='Раздел 6'!I12,0,1)</f>
        <v>0</v>
      </c>
    </row>
    <row r="889" spans="1:8">
      <c r="A889" s="107" t="s">
        <v>15</v>
      </c>
      <c r="B889" s="36">
        <v>6</v>
      </c>
      <c r="C889" s="36">
        <v>272</v>
      </c>
      <c r="E889" s="36" t="s">
        <v>2725</v>
      </c>
      <c r="H889" s="107">
        <f>IF('Раздел 6'!J13&lt;='Раздел 6'!J12,0,1)</f>
        <v>0</v>
      </c>
    </row>
    <row r="890" spans="1:8">
      <c r="A890" s="107" t="s">
        <v>15</v>
      </c>
      <c r="B890" s="36">
        <v>6</v>
      </c>
      <c r="C890" s="36">
        <v>273</v>
      </c>
      <c r="E890" s="36" t="s">
        <v>2726</v>
      </c>
      <c r="H890" s="107">
        <f>IF('Раздел 6'!K13&lt;='Раздел 6'!K12,0,1)</f>
        <v>0</v>
      </c>
    </row>
    <row r="891" spans="1:8">
      <c r="A891" s="107" t="s">
        <v>15</v>
      </c>
      <c r="B891" s="36">
        <v>6</v>
      </c>
      <c r="C891" s="36">
        <v>274</v>
      </c>
      <c r="E891" s="36" t="s">
        <v>2727</v>
      </c>
      <c r="H891" s="107">
        <f>IF('Раздел 6'!L13&lt;='Раздел 6'!L12,0,1)</f>
        <v>0</v>
      </c>
    </row>
    <row r="892" spans="1:8">
      <c r="A892" s="107" t="s">
        <v>15</v>
      </c>
      <c r="B892" s="36">
        <v>6</v>
      </c>
      <c r="C892" s="36">
        <v>275</v>
      </c>
      <c r="E892" s="36" t="s">
        <v>2728</v>
      </c>
      <c r="H892" s="107">
        <f>IF('Раздел 6'!M13&lt;='Раздел 6'!M12,0,1)</f>
        <v>0</v>
      </c>
    </row>
    <row r="893" spans="1:8">
      <c r="A893" s="107" t="s">
        <v>15</v>
      </c>
      <c r="B893" s="36">
        <v>6</v>
      </c>
      <c r="C893" s="36">
        <v>276</v>
      </c>
      <c r="E893" s="36" t="s">
        <v>2729</v>
      </c>
      <c r="H893" s="107">
        <f>IF('Раздел 6'!N13&lt;='Раздел 6'!N12,0,1)</f>
        <v>0</v>
      </c>
    </row>
    <row r="894" spans="1:8">
      <c r="A894" s="107" t="s">
        <v>15</v>
      </c>
      <c r="B894" s="36">
        <v>6</v>
      </c>
      <c r="C894" s="36">
        <v>277</v>
      </c>
      <c r="E894" s="36" t="s">
        <v>2730</v>
      </c>
      <c r="H894" s="107">
        <f>IF('Раздел 6'!D19&lt;='Раздел 6'!D18,0,1)</f>
        <v>0</v>
      </c>
    </row>
    <row r="895" spans="1:8">
      <c r="A895" s="107" t="s">
        <v>15</v>
      </c>
      <c r="B895" s="36">
        <v>6</v>
      </c>
      <c r="C895" s="36">
        <v>278</v>
      </c>
      <c r="E895" s="36" t="s">
        <v>2731</v>
      </c>
      <c r="H895" s="107">
        <f>IF('Раздел 6'!E19&lt;='Раздел 6'!E18,0,1)</f>
        <v>0</v>
      </c>
    </row>
    <row r="896" spans="1:8">
      <c r="A896" s="107" t="s">
        <v>15</v>
      </c>
      <c r="B896" s="36">
        <v>6</v>
      </c>
      <c r="C896" s="36">
        <v>279</v>
      </c>
      <c r="E896" s="36" t="s">
        <v>2732</v>
      </c>
      <c r="H896" s="107">
        <f>IF('Раздел 6'!F19&lt;='Раздел 6'!F18,0,1)</f>
        <v>0</v>
      </c>
    </row>
    <row r="897" spans="1:8">
      <c r="A897" s="107" t="s">
        <v>15</v>
      </c>
      <c r="B897" s="36">
        <v>6</v>
      </c>
      <c r="C897" s="36">
        <v>280</v>
      </c>
      <c r="E897" s="36" t="s">
        <v>2733</v>
      </c>
      <c r="H897" s="107">
        <f>IF('Раздел 6'!G19&lt;='Раздел 6'!G18,0,1)</f>
        <v>0</v>
      </c>
    </row>
    <row r="898" spans="1:8">
      <c r="A898" s="107" t="s">
        <v>15</v>
      </c>
      <c r="B898" s="36">
        <v>6</v>
      </c>
      <c r="C898" s="36">
        <v>281</v>
      </c>
      <c r="E898" s="36" t="s">
        <v>2734</v>
      </c>
      <c r="H898" s="107">
        <f>IF('Раздел 6'!H19&lt;='Раздел 6'!H18,0,1)</f>
        <v>0</v>
      </c>
    </row>
    <row r="899" spans="1:8">
      <c r="A899" s="107" t="s">
        <v>15</v>
      </c>
      <c r="B899" s="36">
        <v>6</v>
      </c>
      <c r="C899" s="36">
        <v>282</v>
      </c>
      <c r="E899" s="36" t="s">
        <v>2735</v>
      </c>
      <c r="H899" s="107">
        <f>IF('Раздел 6'!I19&lt;='Раздел 6'!I18,0,1)</f>
        <v>0</v>
      </c>
    </row>
    <row r="900" spans="1:8">
      <c r="A900" s="107" t="s">
        <v>15</v>
      </c>
      <c r="B900" s="36">
        <v>6</v>
      </c>
      <c r="C900" s="36">
        <v>283</v>
      </c>
      <c r="E900" s="36" t="s">
        <v>2736</v>
      </c>
      <c r="H900" s="107">
        <f>IF('Раздел 6'!J19&lt;='Раздел 6'!J18,0,1)</f>
        <v>0</v>
      </c>
    </row>
    <row r="901" spans="1:8">
      <c r="A901" s="107" t="s">
        <v>15</v>
      </c>
      <c r="B901" s="36">
        <v>6</v>
      </c>
      <c r="C901" s="36">
        <v>284</v>
      </c>
      <c r="E901" s="36" t="s">
        <v>2737</v>
      </c>
      <c r="H901" s="107">
        <f>IF('Раздел 6'!K19&lt;='Раздел 6'!K18,0,1)</f>
        <v>0</v>
      </c>
    </row>
    <row r="902" spans="1:8">
      <c r="A902" s="107" t="s">
        <v>15</v>
      </c>
      <c r="B902" s="36">
        <v>6</v>
      </c>
      <c r="C902" s="36">
        <v>285</v>
      </c>
      <c r="E902" s="36" t="s">
        <v>2738</v>
      </c>
      <c r="H902" s="107">
        <f>IF('Раздел 6'!L19&lt;='Раздел 6'!L18,0,1)</f>
        <v>0</v>
      </c>
    </row>
    <row r="903" spans="1:8">
      <c r="A903" s="107" t="s">
        <v>15</v>
      </c>
      <c r="B903" s="36">
        <v>6</v>
      </c>
      <c r="C903" s="36">
        <v>286</v>
      </c>
      <c r="E903" s="36" t="s">
        <v>2739</v>
      </c>
      <c r="H903" s="107">
        <f>IF('Раздел 6'!M19&lt;='Раздел 6'!M18,0,1)</f>
        <v>0</v>
      </c>
    </row>
    <row r="904" spans="1:8">
      <c r="A904" s="107" t="s">
        <v>15</v>
      </c>
      <c r="B904" s="36">
        <v>6</v>
      </c>
      <c r="C904" s="36">
        <v>287</v>
      </c>
      <c r="E904" s="36" t="s">
        <v>2740</v>
      </c>
      <c r="H904" s="107">
        <f>IF('Раздел 6'!N19&lt;='Раздел 6'!N18,0,1)</f>
        <v>0</v>
      </c>
    </row>
    <row r="905" spans="1:8">
      <c r="A905" s="107" t="s">
        <v>15</v>
      </c>
      <c r="B905" s="36">
        <v>6</v>
      </c>
      <c r="C905" s="36">
        <v>288</v>
      </c>
      <c r="E905" s="36" t="s">
        <v>2741</v>
      </c>
      <c r="H905" s="107">
        <f>IF('Раздел 6'!D20&lt;='Раздел 6'!D18,0,1)</f>
        <v>0</v>
      </c>
    </row>
    <row r="906" spans="1:8">
      <c r="A906" s="107" t="s">
        <v>15</v>
      </c>
      <c r="B906" s="36">
        <v>6</v>
      </c>
      <c r="C906" s="36">
        <v>289</v>
      </c>
      <c r="E906" s="36" t="s">
        <v>2742</v>
      </c>
      <c r="H906" s="107">
        <f>IF('Раздел 6'!E20&lt;='Раздел 6'!E18,0,1)</f>
        <v>0</v>
      </c>
    </row>
    <row r="907" spans="1:8">
      <c r="A907" s="107" t="s">
        <v>15</v>
      </c>
      <c r="B907" s="36">
        <v>6</v>
      </c>
      <c r="C907" s="36">
        <v>290</v>
      </c>
      <c r="E907" s="36" t="s">
        <v>2743</v>
      </c>
      <c r="H907" s="107">
        <f>IF('Раздел 6'!F20&lt;='Раздел 6'!F18,0,1)</f>
        <v>0</v>
      </c>
    </row>
    <row r="908" spans="1:8">
      <c r="A908" s="107" t="s">
        <v>15</v>
      </c>
      <c r="B908" s="36">
        <v>6</v>
      </c>
      <c r="C908" s="36">
        <v>291</v>
      </c>
      <c r="E908" s="36" t="s">
        <v>2744</v>
      </c>
      <c r="H908" s="107">
        <f>IF('Раздел 6'!G20&lt;='Раздел 6'!G18,0,1)</f>
        <v>0</v>
      </c>
    </row>
    <row r="909" spans="1:8">
      <c r="A909" s="107" t="s">
        <v>15</v>
      </c>
      <c r="B909" s="36">
        <v>6</v>
      </c>
      <c r="C909" s="36">
        <v>292</v>
      </c>
      <c r="E909" s="36" t="s">
        <v>2745</v>
      </c>
      <c r="H909" s="107">
        <f>IF('Раздел 6'!H20&lt;='Раздел 6'!H18,0,1)</f>
        <v>0</v>
      </c>
    </row>
    <row r="910" spans="1:8">
      <c r="A910" s="107" t="s">
        <v>15</v>
      </c>
      <c r="B910" s="36">
        <v>6</v>
      </c>
      <c r="C910" s="36">
        <v>293</v>
      </c>
      <c r="E910" s="36" t="s">
        <v>2746</v>
      </c>
      <c r="H910" s="107">
        <f>IF('Раздел 6'!I20&lt;='Раздел 6'!I18,0,1)</f>
        <v>0</v>
      </c>
    </row>
    <row r="911" spans="1:8">
      <c r="A911" s="107" t="s">
        <v>15</v>
      </c>
      <c r="B911" s="36">
        <v>6</v>
      </c>
      <c r="C911" s="36">
        <v>294</v>
      </c>
      <c r="E911" s="36" t="s">
        <v>2747</v>
      </c>
      <c r="H911" s="107">
        <f>IF('Раздел 6'!J20&lt;='Раздел 6'!J18,0,1)</f>
        <v>0</v>
      </c>
    </row>
    <row r="912" spans="1:8">
      <c r="A912" s="107" t="s">
        <v>15</v>
      </c>
      <c r="B912" s="36">
        <v>6</v>
      </c>
      <c r="C912" s="36">
        <v>295</v>
      </c>
      <c r="E912" s="36" t="s">
        <v>2748</v>
      </c>
      <c r="H912" s="107">
        <f>IF('Раздел 6'!K20&lt;='Раздел 6'!K18,0,1)</f>
        <v>0</v>
      </c>
    </row>
    <row r="913" spans="1:8">
      <c r="A913" s="107" t="s">
        <v>15</v>
      </c>
      <c r="B913" s="36">
        <v>6</v>
      </c>
      <c r="C913" s="36">
        <v>296</v>
      </c>
      <c r="E913" s="36" t="s">
        <v>2749</v>
      </c>
      <c r="H913" s="107">
        <f>IF('Раздел 6'!L20&lt;='Раздел 6'!L18,0,1)</f>
        <v>0</v>
      </c>
    </row>
    <row r="914" spans="1:8">
      <c r="A914" s="107" t="s">
        <v>15</v>
      </c>
      <c r="B914" s="36">
        <v>6</v>
      </c>
      <c r="C914" s="36">
        <v>297</v>
      </c>
      <c r="E914" s="36" t="s">
        <v>2750</v>
      </c>
      <c r="H914" s="107">
        <f>IF('Раздел 6'!M20&lt;='Раздел 6'!M18,0,1)</f>
        <v>0</v>
      </c>
    </row>
    <row r="915" spans="1:8">
      <c r="A915" s="107" t="s">
        <v>15</v>
      </c>
      <c r="B915" s="36">
        <v>6</v>
      </c>
      <c r="C915" s="36">
        <v>298</v>
      </c>
      <c r="E915" s="36" t="s">
        <v>2751</v>
      </c>
      <c r="H915" s="107">
        <f>IF('Раздел 6'!N20&lt;='Раздел 6'!N18,0,1)</f>
        <v>0</v>
      </c>
    </row>
    <row r="916" spans="1:8">
      <c r="A916" s="107" t="s">
        <v>15</v>
      </c>
      <c r="B916" s="36">
        <v>6</v>
      </c>
      <c r="C916" s="36">
        <v>299</v>
      </c>
      <c r="E916" s="36" t="s">
        <v>2752</v>
      </c>
      <c r="H916" s="107">
        <f>IF('Раздел 6'!D21&lt;='Раздел 6'!D18,0,1)</f>
        <v>0</v>
      </c>
    </row>
    <row r="917" spans="1:8">
      <c r="A917" s="107" t="s">
        <v>15</v>
      </c>
      <c r="B917" s="36">
        <v>6</v>
      </c>
      <c r="C917" s="36">
        <v>300</v>
      </c>
      <c r="E917" s="36" t="s">
        <v>2753</v>
      </c>
      <c r="H917" s="107">
        <f>IF('Раздел 6'!E21&lt;='Раздел 6'!E18,0,1)</f>
        <v>0</v>
      </c>
    </row>
    <row r="918" spans="1:8">
      <c r="A918" s="107" t="s">
        <v>15</v>
      </c>
      <c r="B918" s="36">
        <v>6</v>
      </c>
      <c r="C918" s="36">
        <v>301</v>
      </c>
      <c r="E918" s="36" t="s">
        <v>2754</v>
      </c>
      <c r="H918" s="107">
        <f>IF('Раздел 6'!F21&lt;='Раздел 6'!F18,0,1)</f>
        <v>0</v>
      </c>
    </row>
    <row r="919" spans="1:8">
      <c r="A919" s="107" t="s">
        <v>15</v>
      </c>
      <c r="B919" s="36">
        <v>6</v>
      </c>
      <c r="C919" s="36">
        <v>302</v>
      </c>
      <c r="E919" s="36" t="s">
        <v>2755</v>
      </c>
      <c r="H919" s="107">
        <f>IF('Раздел 6'!G21&lt;='Раздел 6'!G18,0,1)</f>
        <v>0</v>
      </c>
    </row>
    <row r="920" spans="1:8">
      <c r="A920" s="107" t="s">
        <v>15</v>
      </c>
      <c r="B920" s="36">
        <v>6</v>
      </c>
      <c r="C920" s="36">
        <v>303</v>
      </c>
      <c r="E920" s="36" t="s">
        <v>2756</v>
      </c>
      <c r="H920" s="107">
        <f>IF('Раздел 6'!H21&lt;='Раздел 6'!H18,0,1)</f>
        <v>0</v>
      </c>
    </row>
    <row r="921" spans="1:8">
      <c r="A921" s="107" t="s">
        <v>15</v>
      </c>
      <c r="B921" s="36">
        <v>6</v>
      </c>
      <c r="C921" s="36">
        <v>304</v>
      </c>
      <c r="E921" s="36" t="s">
        <v>2757</v>
      </c>
      <c r="H921" s="107">
        <f>IF('Раздел 6'!I21&lt;='Раздел 6'!I18,0,1)</f>
        <v>0</v>
      </c>
    </row>
    <row r="922" spans="1:8">
      <c r="A922" s="107" t="s">
        <v>15</v>
      </c>
      <c r="B922" s="36">
        <v>6</v>
      </c>
      <c r="C922" s="36">
        <v>305</v>
      </c>
      <c r="E922" s="36" t="s">
        <v>2758</v>
      </c>
      <c r="H922" s="107">
        <f>IF('Раздел 6'!J21&lt;='Раздел 6'!J18,0,1)</f>
        <v>0</v>
      </c>
    </row>
    <row r="923" spans="1:8">
      <c r="A923" s="107" t="s">
        <v>15</v>
      </c>
      <c r="B923" s="36">
        <v>6</v>
      </c>
      <c r="C923" s="36">
        <v>306</v>
      </c>
      <c r="E923" s="36" t="s">
        <v>2759</v>
      </c>
      <c r="H923" s="107">
        <f>IF('Раздел 6'!K21&lt;='Раздел 6'!K18,0,1)</f>
        <v>0</v>
      </c>
    </row>
    <row r="924" spans="1:8">
      <c r="A924" s="107" t="s">
        <v>15</v>
      </c>
      <c r="B924" s="36">
        <v>6</v>
      </c>
      <c r="C924" s="36">
        <v>307</v>
      </c>
      <c r="E924" s="36" t="s">
        <v>2760</v>
      </c>
      <c r="H924" s="107">
        <f>IF('Раздел 6'!L21&lt;='Раздел 6'!L18,0,1)</f>
        <v>0</v>
      </c>
    </row>
    <row r="925" spans="1:8">
      <c r="A925" s="107" t="s">
        <v>15</v>
      </c>
      <c r="B925" s="36">
        <v>6</v>
      </c>
      <c r="C925" s="36">
        <v>308</v>
      </c>
      <c r="E925" s="36" t="s">
        <v>2761</v>
      </c>
      <c r="H925" s="107">
        <f>IF('Раздел 6'!M21&lt;='Раздел 6'!M18,0,1)</f>
        <v>0</v>
      </c>
    </row>
    <row r="926" spans="1:8">
      <c r="A926" s="107" t="s">
        <v>15</v>
      </c>
      <c r="B926" s="36">
        <v>6</v>
      </c>
      <c r="C926" s="36">
        <v>309</v>
      </c>
      <c r="E926" s="36" t="s">
        <v>2762</v>
      </c>
      <c r="H926" s="107">
        <f>IF('Раздел 6'!N21&lt;='Раздел 6'!N18,0,1)</f>
        <v>0</v>
      </c>
    </row>
    <row r="927" spans="1:8">
      <c r="A927" s="107" t="s">
        <v>15</v>
      </c>
      <c r="B927" s="36">
        <v>6</v>
      </c>
      <c r="C927" s="36">
        <v>310</v>
      </c>
      <c r="E927" s="36" t="s">
        <v>2763</v>
      </c>
      <c r="H927" s="107">
        <f>IF('Раздел 6'!D19+'Раздел 6'!D20+'Раздел 6'!D21&lt;='Раздел 6'!D18,0,1)</f>
        <v>0</v>
      </c>
    </row>
    <row r="928" spans="1:8">
      <c r="A928" s="107" t="s">
        <v>15</v>
      </c>
      <c r="B928" s="36">
        <v>6</v>
      </c>
      <c r="C928" s="36">
        <v>311</v>
      </c>
      <c r="E928" s="36" t="s">
        <v>2764</v>
      </c>
      <c r="H928" s="107">
        <f>IF('Раздел 6'!E19+'Раздел 6'!E20+'Раздел 6'!E21&lt;='Раздел 6'!E18,0,1)</f>
        <v>0</v>
      </c>
    </row>
    <row r="929" spans="1:8">
      <c r="A929" s="107" t="s">
        <v>15</v>
      </c>
      <c r="B929" s="36">
        <v>6</v>
      </c>
      <c r="C929" s="36">
        <v>312</v>
      </c>
      <c r="E929" s="36" t="s">
        <v>2765</v>
      </c>
      <c r="H929" s="107">
        <f>IF('Раздел 6'!F19+'Раздел 6'!F20+'Раздел 6'!F21&lt;='Раздел 6'!F18,0,1)</f>
        <v>0</v>
      </c>
    </row>
    <row r="930" spans="1:8">
      <c r="A930" s="107" t="s">
        <v>15</v>
      </c>
      <c r="B930" s="36">
        <v>6</v>
      </c>
      <c r="C930" s="36">
        <v>313</v>
      </c>
      <c r="E930" s="36" t="s">
        <v>2766</v>
      </c>
      <c r="H930" s="107">
        <f>IF('Раздел 6'!G19+'Раздел 6'!G20+'Раздел 6'!G21&lt;='Раздел 6'!G18,0,1)</f>
        <v>0</v>
      </c>
    </row>
    <row r="931" spans="1:8">
      <c r="A931" s="107" t="s">
        <v>15</v>
      </c>
      <c r="B931" s="36">
        <v>6</v>
      </c>
      <c r="C931" s="36">
        <v>314</v>
      </c>
      <c r="E931" s="36" t="s">
        <v>2767</v>
      </c>
      <c r="H931" s="107">
        <f>IF('Раздел 6'!H19+'Раздел 6'!H20+'Раздел 6'!H21&lt;='Раздел 6'!H18,0,1)</f>
        <v>0</v>
      </c>
    </row>
    <row r="932" spans="1:8">
      <c r="A932" s="107" t="s">
        <v>15</v>
      </c>
      <c r="B932" s="36">
        <v>6</v>
      </c>
      <c r="C932" s="36">
        <v>315</v>
      </c>
      <c r="E932" s="36" t="s">
        <v>2768</v>
      </c>
      <c r="H932" s="107">
        <f>IF('Раздел 6'!I19+'Раздел 6'!I20+'Раздел 6'!I21&lt;='Раздел 6'!I18,0,1)</f>
        <v>0</v>
      </c>
    </row>
    <row r="933" spans="1:8">
      <c r="A933" s="107" t="s">
        <v>15</v>
      </c>
      <c r="B933" s="36">
        <v>6</v>
      </c>
      <c r="C933" s="36">
        <v>316</v>
      </c>
      <c r="E933" s="36" t="s">
        <v>2769</v>
      </c>
      <c r="H933" s="107">
        <f>IF('Раздел 6'!J19+'Раздел 6'!J20+'Раздел 6'!J21&lt;='Раздел 6'!J18,0,1)</f>
        <v>0</v>
      </c>
    </row>
    <row r="934" spans="1:8">
      <c r="A934" s="107" t="s">
        <v>15</v>
      </c>
      <c r="B934" s="36">
        <v>6</v>
      </c>
      <c r="C934" s="36">
        <v>317</v>
      </c>
      <c r="E934" s="36" t="s">
        <v>2770</v>
      </c>
      <c r="H934" s="107">
        <f>IF('Раздел 6'!K19+'Раздел 6'!K20+'Раздел 6'!K21&lt;='Раздел 6'!K18,0,1)</f>
        <v>0</v>
      </c>
    </row>
    <row r="935" spans="1:8">
      <c r="A935" s="107" t="s">
        <v>15</v>
      </c>
      <c r="B935" s="36">
        <v>6</v>
      </c>
      <c r="C935" s="36">
        <v>318</v>
      </c>
      <c r="E935" s="36" t="s">
        <v>2771</v>
      </c>
      <c r="H935" s="107">
        <f>IF('Раздел 6'!L19+'Раздел 6'!L20+'Раздел 6'!L21&lt;='Раздел 6'!L18,0,1)</f>
        <v>0</v>
      </c>
    </row>
    <row r="936" spans="1:8">
      <c r="A936" s="107" t="s">
        <v>15</v>
      </c>
      <c r="B936" s="36">
        <v>6</v>
      </c>
      <c r="C936" s="36">
        <v>319</v>
      </c>
      <c r="E936" s="36" t="s">
        <v>2772</v>
      </c>
      <c r="H936" s="107">
        <f>IF('Раздел 6'!M19+'Раздел 6'!M20+'Раздел 6'!M21&lt;='Раздел 6'!M18,0,1)</f>
        <v>0</v>
      </c>
    </row>
    <row r="937" spans="1:8">
      <c r="A937" s="107" t="s">
        <v>15</v>
      </c>
      <c r="B937" s="36">
        <v>6</v>
      </c>
      <c r="C937" s="36">
        <v>320</v>
      </c>
      <c r="E937" s="36" t="s">
        <v>2773</v>
      </c>
      <c r="H937" s="107">
        <f>IF('Раздел 6'!N19+'Раздел 6'!N20+'Раздел 6'!N21&lt;='Раздел 6'!N18,0,1)</f>
        <v>0</v>
      </c>
    </row>
    <row r="938" spans="1:8">
      <c r="A938" s="107" t="s">
        <v>15</v>
      </c>
      <c r="B938" s="36">
        <v>6</v>
      </c>
      <c r="C938" s="36">
        <v>321</v>
      </c>
      <c r="E938" s="36" t="s">
        <v>2774</v>
      </c>
      <c r="H938" s="107">
        <f>IF('Раздел 6'!D26+'Раздел 6'!D27&lt;='Раздел 6'!D25,0,1)</f>
        <v>0</v>
      </c>
    </row>
    <row r="939" spans="1:8">
      <c r="A939" s="107" t="s">
        <v>15</v>
      </c>
      <c r="B939" s="36">
        <v>6</v>
      </c>
      <c r="C939" s="36">
        <v>322</v>
      </c>
      <c r="E939" s="36" t="s">
        <v>2775</v>
      </c>
      <c r="H939" s="107">
        <f>IF('Раздел 6'!E26+'Раздел 6'!E27&lt;='Раздел 6'!E25,0,1)</f>
        <v>0</v>
      </c>
    </row>
    <row r="940" spans="1:8">
      <c r="A940" s="107" t="s">
        <v>15</v>
      </c>
      <c r="B940" s="36">
        <v>6</v>
      </c>
      <c r="C940" s="36">
        <v>323</v>
      </c>
      <c r="E940" s="36" t="s">
        <v>2776</v>
      </c>
      <c r="H940" s="107">
        <f>IF('Раздел 6'!F26+'Раздел 6'!F27&lt;='Раздел 6'!F25,0,1)</f>
        <v>0</v>
      </c>
    </row>
    <row r="941" spans="1:8">
      <c r="A941" s="107" t="s">
        <v>15</v>
      </c>
      <c r="B941" s="36">
        <v>6</v>
      </c>
      <c r="C941" s="36">
        <v>324</v>
      </c>
      <c r="E941" s="36" t="s">
        <v>2777</v>
      </c>
      <c r="H941" s="107">
        <f>IF('Раздел 6'!G26+'Раздел 6'!G27&lt;='Раздел 6'!G25,0,1)</f>
        <v>0</v>
      </c>
    </row>
    <row r="942" spans="1:8">
      <c r="A942" s="107" t="s">
        <v>15</v>
      </c>
      <c r="B942" s="36">
        <v>6</v>
      </c>
      <c r="C942" s="36">
        <v>325</v>
      </c>
      <c r="E942" s="36" t="s">
        <v>2778</v>
      </c>
      <c r="H942" s="107">
        <f>IF('Раздел 6'!H26+'Раздел 6'!H27&lt;='Раздел 6'!H25,0,1)</f>
        <v>0</v>
      </c>
    </row>
    <row r="943" spans="1:8">
      <c r="A943" s="107" t="s">
        <v>15</v>
      </c>
      <c r="B943" s="36">
        <v>6</v>
      </c>
      <c r="C943" s="36">
        <v>326</v>
      </c>
      <c r="E943" s="36" t="s">
        <v>2779</v>
      </c>
      <c r="H943" s="107">
        <f>IF('Раздел 6'!I26+'Раздел 6'!I27&lt;='Раздел 6'!I25,0,1)</f>
        <v>0</v>
      </c>
    </row>
    <row r="944" spans="1:8">
      <c r="A944" s="107" t="s">
        <v>15</v>
      </c>
      <c r="B944" s="36">
        <v>6</v>
      </c>
      <c r="C944" s="36">
        <v>327</v>
      </c>
      <c r="E944" s="36" t="s">
        <v>2780</v>
      </c>
      <c r="H944" s="107">
        <f>IF('Раздел 6'!J26+'Раздел 6'!J27&lt;='Раздел 6'!J25,0,1)</f>
        <v>0</v>
      </c>
    </row>
    <row r="945" spans="1:8">
      <c r="A945" s="107" t="s">
        <v>15</v>
      </c>
      <c r="B945" s="36">
        <v>6</v>
      </c>
      <c r="C945" s="36">
        <v>328</v>
      </c>
      <c r="E945" s="36" t="s">
        <v>2781</v>
      </c>
      <c r="H945" s="107">
        <f>IF('Раздел 6'!K26+'Раздел 6'!K27&lt;='Раздел 6'!K25,0,1)</f>
        <v>0</v>
      </c>
    </row>
    <row r="946" spans="1:8">
      <c r="A946" s="107" t="s">
        <v>15</v>
      </c>
      <c r="B946" s="36">
        <v>6</v>
      </c>
      <c r="C946" s="36">
        <v>329</v>
      </c>
      <c r="E946" s="36" t="s">
        <v>2782</v>
      </c>
      <c r="H946" s="107">
        <f>IF('Раздел 6'!L26+'Раздел 6'!L27&lt;='Раздел 6'!L25,0,1)</f>
        <v>0</v>
      </c>
    </row>
    <row r="947" spans="1:8">
      <c r="A947" s="107" t="s">
        <v>15</v>
      </c>
      <c r="B947" s="36">
        <v>6</v>
      </c>
      <c r="C947" s="36">
        <v>330</v>
      </c>
      <c r="E947" s="36" t="s">
        <v>2783</v>
      </c>
      <c r="H947" s="107">
        <f>IF('Раздел 6'!M26+'Раздел 6'!M27&lt;='Раздел 6'!M25,0,1)</f>
        <v>0</v>
      </c>
    </row>
    <row r="948" spans="1:8">
      <c r="A948" s="107" t="s">
        <v>15</v>
      </c>
      <c r="B948" s="36">
        <v>6</v>
      </c>
      <c r="C948" s="36">
        <v>331</v>
      </c>
      <c r="E948" s="36" t="s">
        <v>2784</v>
      </c>
      <c r="H948" s="107">
        <f>IF('Раздел 6'!N26+'Раздел 6'!N27&lt;='Раздел 6'!N25,0,1)</f>
        <v>0</v>
      </c>
    </row>
    <row r="949" spans="1:8">
      <c r="A949" s="107" t="s">
        <v>15</v>
      </c>
      <c r="B949" s="36">
        <v>6</v>
      </c>
      <c r="C949" s="36">
        <v>332</v>
      </c>
      <c r="E949" s="36" t="s">
        <v>2785</v>
      </c>
      <c r="H949" s="107">
        <f>IF('Раздел 6'!D26&lt;='Раздел 6'!D25,0,1)</f>
        <v>0</v>
      </c>
    </row>
    <row r="950" spans="1:8">
      <c r="A950" s="107" t="s">
        <v>15</v>
      </c>
      <c r="B950" s="36">
        <v>6</v>
      </c>
      <c r="C950" s="36">
        <v>333</v>
      </c>
      <c r="E950" s="36" t="s">
        <v>2786</v>
      </c>
      <c r="H950" s="107">
        <f>IF('Раздел 6'!E26&lt;='Раздел 6'!E25,0,1)</f>
        <v>0</v>
      </c>
    </row>
    <row r="951" spans="1:8">
      <c r="A951" s="107" t="s">
        <v>15</v>
      </c>
      <c r="B951" s="36">
        <v>6</v>
      </c>
      <c r="C951" s="36">
        <v>334</v>
      </c>
      <c r="E951" s="36" t="s">
        <v>2787</v>
      </c>
      <c r="H951" s="107">
        <f>IF('Раздел 6'!F26&lt;='Раздел 6'!F25,0,1)</f>
        <v>0</v>
      </c>
    </row>
    <row r="952" spans="1:8">
      <c r="A952" s="107" t="s">
        <v>15</v>
      </c>
      <c r="B952" s="36">
        <v>6</v>
      </c>
      <c r="C952" s="36">
        <v>335</v>
      </c>
      <c r="E952" s="36" t="s">
        <v>2788</v>
      </c>
      <c r="H952" s="107">
        <f>IF('Раздел 6'!G26&lt;='Раздел 6'!G25,0,1)</f>
        <v>0</v>
      </c>
    </row>
    <row r="953" spans="1:8">
      <c r="A953" s="107" t="s">
        <v>15</v>
      </c>
      <c r="B953" s="36">
        <v>6</v>
      </c>
      <c r="C953" s="36">
        <v>336</v>
      </c>
      <c r="E953" s="36" t="s">
        <v>2789</v>
      </c>
      <c r="H953" s="107">
        <f>IF('Раздел 6'!H26&lt;='Раздел 6'!H25,0,1)</f>
        <v>0</v>
      </c>
    </row>
    <row r="954" spans="1:8">
      <c r="A954" s="107" t="s">
        <v>15</v>
      </c>
      <c r="B954" s="36">
        <v>6</v>
      </c>
      <c r="C954" s="36">
        <v>337</v>
      </c>
      <c r="E954" s="36" t="s">
        <v>2790</v>
      </c>
      <c r="H954" s="107">
        <f>IF('Раздел 6'!I26&lt;='Раздел 6'!I25,0,1)</f>
        <v>0</v>
      </c>
    </row>
    <row r="955" spans="1:8">
      <c r="A955" s="107" t="s">
        <v>15</v>
      </c>
      <c r="B955" s="36">
        <v>6</v>
      </c>
      <c r="C955" s="36">
        <v>338</v>
      </c>
      <c r="E955" s="36" t="s">
        <v>2791</v>
      </c>
      <c r="H955" s="107">
        <f>IF('Раздел 6'!J26&lt;='Раздел 6'!J25,0,1)</f>
        <v>0</v>
      </c>
    </row>
    <row r="956" spans="1:8">
      <c r="A956" s="107" t="s">
        <v>15</v>
      </c>
      <c r="B956" s="36">
        <v>6</v>
      </c>
      <c r="C956" s="36">
        <v>339</v>
      </c>
      <c r="E956" s="36" t="s">
        <v>2792</v>
      </c>
      <c r="H956" s="107">
        <f>IF('Раздел 6'!K26&lt;='Раздел 6'!K25,0,1)</f>
        <v>0</v>
      </c>
    </row>
    <row r="957" spans="1:8">
      <c r="A957" s="107" t="s">
        <v>15</v>
      </c>
      <c r="B957" s="36">
        <v>6</v>
      </c>
      <c r="C957" s="36">
        <v>340</v>
      </c>
      <c r="E957" s="36" t="s">
        <v>2793</v>
      </c>
      <c r="H957" s="107">
        <f>IF('Раздел 6'!L26&lt;='Раздел 6'!L25,0,1)</f>
        <v>0</v>
      </c>
    </row>
    <row r="958" spans="1:8">
      <c r="A958" s="107" t="s">
        <v>15</v>
      </c>
      <c r="B958" s="36">
        <v>6</v>
      </c>
      <c r="C958" s="36">
        <v>341</v>
      </c>
      <c r="E958" s="36" t="s">
        <v>2794</v>
      </c>
      <c r="H958" s="107">
        <f>IF('Раздел 6'!M26&lt;='Раздел 6'!M25,0,1)</f>
        <v>0</v>
      </c>
    </row>
    <row r="959" spans="1:8">
      <c r="A959" s="107" t="s">
        <v>15</v>
      </c>
      <c r="B959" s="36">
        <v>6</v>
      </c>
      <c r="C959" s="36">
        <v>342</v>
      </c>
      <c r="E959" s="36" t="s">
        <v>2795</v>
      </c>
      <c r="H959" s="107">
        <f>IF('Раздел 6'!N26&lt;='Раздел 6'!N25,0,1)</f>
        <v>0</v>
      </c>
    </row>
    <row r="960" spans="1:8">
      <c r="A960" s="107" t="s">
        <v>15</v>
      </c>
      <c r="B960" s="36">
        <v>6</v>
      </c>
      <c r="C960" s="36">
        <v>343</v>
      </c>
      <c r="E960" s="36" t="s">
        <v>2796</v>
      </c>
      <c r="H960" s="107">
        <f>IF('Раздел 6'!D27&lt;='Раздел 6'!D25,0,1)</f>
        <v>0</v>
      </c>
    </row>
    <row r="961" spans="1:14">
      <c r="A961" s="107" t="s">
        <v>15</v>
      </c>
      <c r="B961" s="36">
        <v>6</v>
      </c>
      <c r="C961" s="36">
        <v>344</v>
      </c>
      <c r="E961" s="36" t="s">
        <v>2797</v>
      </c>
      <c r="H961" s="107">
        <f>IF('Раздел 6'!E27&lt;='Раздел 6'!E25,0,1)</f>
        <v>0</v>
      </c>
    </row>
    <row r="962" spans="1:14">
      <c r="A962" s="107" t="s">
        <v>15</v>
      </c>
      <c r="B962" s="36">
        <v>6</v>
      </c>
      <c r="C962" s="36">
        <v>345</v>
      </c>
      <c r="E962" s="36" t="s">
        <v>2798</v>
      </c>
      <c r="H962" s="107">
        <f>IF('Раздел 6'!F27&lt;='Раздел 6'!F25,0,1)</f>
        <v>0</v>
      </c>
    </row>
    <row r="963" spans="1:14">
      <c r="A963" s="107" t="s">
        <v>15</v>
      </c>
      <c r="B963" s="36">
        <v>6</v>
      </c>
      <c r="C963" s="36">
        <v>346</v>
      </c>
      <c r="E963" s="36" t="s">
        <v>2799</v>
      </c>
      <c r="H963" s="107">
        <f>IF('Раздел 6'!G27&lt;='Раздел 6'!G25,0,1)</f>
        <v>0</v>
      </c>
    </row>
    <row r="964" spans="1:14">
      <c r="A964" s="107" t="s">
        <v>15</v>
      </c>
      <c r="B964" s="36">
        <v>6</v>
      </c>
      <c r="C964" s="36">
        <v>347</v>
      </c>
      <c r="E964" s="36" t="s">
        <v>2800</v>
      </c>
      <c r="H964" s="107">
        <f>IF('Раздел 6'!H27&lt;='Раздел 6'!H25,0,1)</f>
        <v>0</v>
      </c>
    </row>
    <row r="965" spans="1:14">
      <c r="A965" s="107" t="s">
        <v>15</v>
      </c>
      <c r="B965" s="36">
        <v>6</v>
      </c>
      <c r="C965" s="36">
        <v>348</v>
      </c>
      <c r="E965" s="36" t="s">
        <v>2801</v>
      </c>
      <c r="H965" s="107">
        <f>IF('Раздел 6'!I27&lt;='Раздел 6'!I25,0,1)</f>
        <v>0</v>
      </c>
    </row>
    <row r="966" spans="1:14">
      <c r="A966" s="107" t="s">
        <v>15</v>
      </c>
      <c r="B966" s="36">
        <v>6</v>
      </c>
      <c r="C966" s="36">
        <v>349</v>
      </c>
      <c r="E966" s="36" t="s">
        <v>2802</v>
      </c>
      <c r="H966" s="107">
        <f>IF('Раздел 6'!J27&lt;='Раздел 6'!J25,0,1)</f>
        <v>0</v>
      </c>
    </row>
    <row r="967" spans="1:14">
      <c r="A967" s="107" t="s">
        <v>15</v>
      </c>
      <c r="B967" s="36">
        <v>6</v>
      </c>
      <c r="C967" s="36">
        <v>350</v>
      </c>
      <c r="E967" s="36" t="s">
        <v>2803</v>
      </c>
      <c r="H967" s="107">
        <f>IF('Раздел 6'!K27&lt;='Раздел 6'!K25,0,1)</f>
        <v>0</v>
      </c>
    </row>
    <row r="968" spans="1:14">
      <c r="A968" s="107" t="s">
        <v>15</v>
      </c>
      <c r="B968" s="36">
        <v>6</v>
      </c>
      <c r="C968" s="36">
        <v>351</v>
      </c>
      <c r="E968" s="36" t="s">
        <v>2804</v>
      </c>
      <c r="H968" s="107">
        <f>IF('Раздел 6'!L27&lt;='Раздел 6'!L25,0,1)</f>
        <v>0</v>
      </c>
    </row>
    <row r="969" spans="1:14">
      <c r="A969" s="107" t="s">
        <v>15</v>
      </c>
      <c r="B969" s="36">
        <v>6</v>
      </c>
      <c r="C969" s="36">
        <v>352</v>
      </c>
      <c r="E969" s="36" t="s">
        <v>2805</v>
      </c>
      <c r="H969" s="107">
        <f>IF('Раздел 6'!M27&lt;='Раздел 6'!M25,0,1)</f>
        <v>0</v>
      </c>
    </row>
    <row r="970" spans="1:14">
      <c r="A970" s="107" t="s">
        <v>15</v>
      </c>
      <c r="B970" s="36">
        <v>6</v>
      </c>
      <c r="C970" s="36">
        <v>353</v>
      </c>
      <c r="E970" s="36" t="s">
        <v>2806</v>
      </c>
      <c r="H970" s="107">
        <f>IF('Раздел 6'!N27&lt;='Раздел 6'!N25,0,1)</f>
        <v>0</v>
      </c>
    </row>
    <row r="971" spans="1:14">
      <c r="A971" s="107" t="s">
        <v>15</v>
      </c>
      <c r="B971" s="36">
        <v>6</v>
      </c>
      <c r="C971" s="36">
        <v>354</v>
      </c>
      <c r="E971" s="36" t="s">
        <v>2807</v>
      </c>
      <c r="H971" s="36">
        <f>IF(OR(AND('Раздел 4'!D5&gt;0,'Раздел 6'!D5&gt;0),AND('Раздел 4'!D5=0,'Раздел 6'!D5=0)),0,1)</f>
        <v>0</v>
      </c>
      <c r="N971" s="209"/>
    </row>
    <row r="972" spans="1:14">
      <c r="A972" s="107" t="s">
        <v>15</v>
      </c>
      <c r="B972" s="36">
        <v>6</v>
      </c>
      <c r="C972" s="36">
        <v>355</v>
      </c>
      <c r="E972" s="36" t="s">
        <v>2808</v>
      </c>
      <c r="H972" s="36">
        <f>IF(OR(AND('Раздел 4'!D6&gt;0,'Раздел 6'!D6&gt;0),AND('Раздел 4'!D6=0,'Раздел 6'!D6=0)),0,1)</f>
        <v>0</v>
      </c>
    </row>
    <row r="973" spans="1:14">
      <c r="A973" s="107" t="s">
        <v>15</v>
      </c>
      <c r="B973" s="36">
        <v>6</v>
      </c>
      <c r="C973" s="36">
        <v>356</v>
      </c>
      <c r="E973" s="36" t="s">
        <v>2809</v>
      </c>
      <c r="H973" s="36">
        <f>IF(OR(AND('Раздел 4'!D7&gt;0,'Раздел 6'!D7&gt;0),AND('Раздел 4'!D7=0,'Раздел 6'!D7=0)),0,1)</f>
        <v>0</v>
      </c>
    </row>
    <row r="974" spans="1:14">
      <c r="A974" s="107" t="s">
        <v>15</v>
      </c>
      <c r="B974" s="36">
        <v>6</v>
      </c>
      <c r="C974" s="36">
        <v>357</v>
      </c>
      <c r="E974" s="36" t="s">
        <v>2810</v>
      </c>
      <c r="H974" s="36">
        <f>IF(OR(AND('Раздел 4'!D8&gt;0,'Раздел 6'!D8&gt;0),AND('Раздел 4'!D8=0,'Раздел 6'!D8=0)),0,1)</f>
        <v>0</v>
      </c>
    </row>
    <row r="975" spans="1:14">
      <c r="A975" s="107" t="s">
        <v>15</v>
      </c>
      <c r="B975" s="36">
        <v>6</v>
      </c>
      <c r="C975" s="36">
        <v>358</v>
      </c>
      <c r="E975" s="36" t="s">
        <v>2811</v>
      </c>
      <c r="H975" s="36">
        <f>IF(OR(AND('Раздел 4'!D9&gt;0,'Раздел 6'!D9&gt;0),AND('Раздел 4'!D9=0,'Раздел 6'!D9=0)),0,1)</f>
        <v>0</v>
      </c>
    </row>
    <row r="976" spans="1:14">
      <c r="A976" s="107" t="s">
        <v>15</v>
      </c>
      <c r="B976" s="36">
        <v>6</v>
      </c>
      <c r="C976" s="36">
        <v>359</v>
      </c>
      <c r="E976" s="36" t="s">
        <v>2812</v>
      </c>
      <c r="H976" s="36">
        <f>IF(OR(AND('Раздел 4'!D10&gt;0,'Раздел 6'!D10&gt;0),AND('Раздел 4'!D10=0,'Раздел 6'!D10=0)),0,1)</f>
        <v>0</v>
      </c>
    </row>
    <row r="977" spans="1:8">
      <c r="A977" s="107" t="s">
        <v>15</v>
      </c>
      <c r="B977" s="36">
        <v>6</v>
      </c>
      <c r="C977" s="36">
        <v>360</v>
      </c>
      <c r="E977" s="36" t="s">
        <v>2813</v>
      </c>
      <c r="H977" s="36">
        <f>IF(OR(AND('Раздел 4'!D11&gt;0,'Раздел 6'!D11&gt;0),AND('Раздел 4'!D11=0,'Раздел 6'!D11=0)),0,1)</f>
        <v>0</v>
      </c>
    </row>
    <row r="978" spans="1:8">
      <c r="A978" s="107" t="s">
        <v>15</v>
      </c>
      <c r="B978" s="36">
        <v>6</v>
      </c>
      <c r="C978" s="36">
        <v>361</v>
      </c>
      <c r="E978" s="36" t="s">
        <v>2814</v>
      </c>
      <c r="H978" s="36">
        <f>IF(OR(AND('Раздел 4'!D12&gt;0,'Раздел 6'!D12&gt;0),AND('Раздел 4'!D12=0,'Раздел 6'!D12=0)),0,1)</f>
        <v>0</v>
      </c>
    </row>
    <row r="979" spans="1:8">
      <c r="A979" s="107" t="s">
        <v>15</v>
      </c>
      <c r="B979" s="36">
        <v>6</v>
      </c>
      <c r="C979" s="36">
        <v>362</v>
      </c>
      <c r="E979" s="36" t="s">
        <v>2815</v>
      </c>
      <c r="H979" s="36">
        <f>IF(OR(AND('Раздел 4'!D13&gt;0,'Раздел 6'!D13&gt;0),AND('Раздел 4'!D13=0,'Раздел 6'!D13=0)),0,1)</f>
        <v>0</v>
      </c>
    </row>
    <row r="980" spans="1:8">
      <c r="A980" s="107" t="s">
        <v>15</v>
      </c>
      <c r="B980" s="36">
        <v>6</v>
      </c>
      <c r="C980" s="36">
        <v>363</v>
      </c>
      <c r="E980" s="36" t="s">
        <v>2816</v>
      </c>
      <c r="H980" s="36">
        <f>IF(OR(AND('Раздел 4'!D14&gt;0,'Раздел 6'!D14&gt;0),AND('Раздел 4'!D14=0,'Раздел 6'!D14=0)),0,1)</f>
        <v>0</v>
      </c>
    </row>
    <row r="981" spans="1:8">
      <c r="A981" s="107" t="s">
        <v>15</v>
      </c>
      <c r="B981" s="36">
        <v>6</v>
      </c>
      <c r="C981" s="36">
        <v>364</v>
      </c>
      <c r="E981" s="36" t="s">
        <v>2817</v>
      </c>
      <c r="H981" s="36">
        <f>IF(OR(AND('Раздел 4'!D15&gt;0,'Раздел 6'!D15&gt;0),AND('Раздел 4'!D15=0,'Раздел 6'!D15=0)),0,1)</f>
        <v>0</v>
      </c>
    </row>
    <row r="982" spans="1:8">
      <c r="A982" s="107" t="s">
        <v>15</v>
      </c>
      <c r="B982" s="36">
        <v>6</v>
      </c>
      <c r="C982" s="36">
        <v>365</v>
      </c>
      <c r="E982" s="36" t="s">
        <v>2818</v>
      </c>
      <c r="H982" s="36">
        <f>IF(OR(AND('Раздел 4'!D16&gt;0,'Раздел 6'!D16&gt;0),AND('Раздел 4'!D16=0,'Раздел 6'!D16=0)),0,1)</f>
        <v>0</v>
      </c>
    </row>
    <row r="983" spans="1:8">
      <c r="A983" s="107" t="s">
        <v>15</v>
      </c>
      <c r="B983" s="36">
        <v>6</v>
      </c>
      <c r="C983" s="36">
        <v>366</v>
      </c>
      <c r="E983" s="36" t="s">
        <v>2819</v>
      </c>
      <c r="H983" s="36">
        <f>IF(OR(AND('Раздел 4'!D17&gt;0,'Раздел 6'!D17&gt;0),AND('Раздел 4'!D17=0,'Раздел 6'!D17=0)),0,1)</f>
        <v>0</v>
      </c>
    </row>
    <row r="984" spans="1:8">
      <c r="A984" s="107" t="s">
        <v>15</v>
      </c>
      <c r="B984" s="36">
        <v>6</v>
      </c>
      <c r="C984" s="36">
        <v>367</v>
      </c>
      <c r="E984" s="36" t="s">
        <v>2820</v>
      </c>
      <c r="H984" s="36">
        <f>IF(OR(AND('Раздел 4'!D18&gt;0,'Раздел 6'!D18&gt;0),AND('Раздел 4'!D18=0,'Раздел 6'!D18=0)),0,1)</f>
        <v>0</v>
      </c>
    </row>
    <row r="985" spans="1:8">
      <c r="A985" s="107" t="s">
        <v>15</v>
      </c>
      <c r="B985" s="36">
        <v>6</v>
      </c>
      <c r="C985" s="36">
        <v>368</v>
      </c>
      <c r="E985" s="36" t="s">
        <v>2821</v>
      </c>
      <c r="H985" s="36">
        <f>IF(OR(AND('Раздел 4'!D19&gt;0,'Раздел 6'!D19&gt;0),AND('Раздел 4'!D19=0,'Раздел 6'!D19=0)),0,1)</f>
        <v>0</v>
      </c>
    </row>
    <row r="986" spans="1:8">
      <c r="A986" s="107" t="s">
        <v>15</v>
      </c>
      <c r="B986" s="36">
        <v>6</v>
      </c>
      <c r="C986" s="36">
        <v>369</v>
      </c>
      <c r="E986" s="36" t="s">
        <v>2822</v>
      </c>
      <c r="H986" s="36">
        <f>IF(OR(AND('Раздел 4'!D20&gt;0,'Раздел 6'!D20&gt;0),AND('Раздел 4'!D20=0,'Раздел 6'!D20=0)),0,1)</f>
        <v>0</v>
      </c>
    </row>
    <row r="987" spans="1:8">
      <c r="A987" s="107" t="s">
        <v>15</v>
      </c>
      <c r="B987" s="36">
        <v>6</v>
      </c>
      <c r="C987" s="36">
        <v>370</v>
      </c>
      <c r="E987" s="36" t="s">
        <v>2823</v>
      </c>
      <c r="H987" s="36">
        <f>IF(OR(AND('Раздел 4'!D21&gt;0,'Раздел 6'!D21&gt;0),AND('Раздел 4'!D21=0,'Раздел 6'!D21=0)),0,1)</f>
        <v>0</v>
      </c>
    </row>
    <row r="988" spans="1:8">
      <c r="A988" s="107" t="s">
        <v>15</v>
      </c>
      <c r="B988" s="36">
        <v>6</v>
      </c>
      <c r="C988" s="36">
        <v>371</v>
      </c>
      <c r="E988" s="36" t="s">
        <v>2824</v>
      </c>
      <c r="H988" s="36">
        <f>IF(OR(AND('Раздел 4'!D22&gt;0,'Раздел 6'!D22&gt;0),AND('Раздел 4'!D22=0,'Раздел 6'!D22=0)),0,1)</f>
        <v>0</v>
      </c>
    </row>
    <row r="989" spans="1:8">
      <c r="A989" s="107" t="s">
        <v>15</v>
      </c>
      <c r="B989" s="36">
        <v>6</v>
      </c>
      <c r="C989" s="36">
        <v>372</v>
      </c>
      <c r="E989" s="36" t="s">
        <v>2825</v>
      </c>
      <c r="H989" s="36">
        <f>IF(OR(AND('Раздел 4'!D23&gt;0,'Раздел 6'!D23&gt;0),AND('Раздел 4'!D23=0,'Раздел 6'!D23=0)),0,1)</f>
        <v>0</v>
      </c>
    </row>
    <row r="990" spans="1:8">
      <c r="A990" s="107" t="s">
        <v>15</v>
      </c>
      <c r="B990" s="36">
        <v>6</v>
      </c>
      <c r="C990" s="36">
        <v>373</v>
      </c>
      <c r="E990" s="36" t="s">
        <v>2826</v>
      </c>
      <c r="H990" s="36">
        <f>IF(OR(AND('Раздел 4'!D24&gt;0,'Раздел 6'!D24&gt;0),AND('Раздел 4'!D24=0,'Раздел 6'!D24=0)),0,1)</f>
        <v>0</v>
      </c>
    </row>
    <row r="991" spans="1:8">
      <c r="A991" s="107" t="s">
        <v>15</v>
      </c>
      <c r="B991" s="36">
        <v>6</v>
      </c>
      <c r="C991" s="36">
        <v>374</v>
      </c>
      <c r="E991" s="36" t="s">
        <v>2827</v>
      </c>
      <c r="H991" s="36">
        <f>IF(OR(AND('Раздел 4'!D25&gt;0,'Раздел 6'!D25&gt;0),AND('Раздел 4'!D25=0,'Раздел 6'!D25=0)),0,1)</f>
        <v>0</v>
      </c>
    </row>
    <row r="992" spans="1:8">
      <c r="A992" s="107" t="s">
        <v>15</v>
      </c>
      <c r="B992" s="36">
        <v>6</v>
      </c>
      <c r="C992" s="36">
        <v>375</v>
      </c>
      <c r="E992" s="36" t="s">
        <v>2828</v>
      </c>
      <c r="H992" s="36">
        <f>IF(OR(AND('Раздел 4'!D26&gt;0,'Раздел 6'!D26&gt;0),AND('Раздел 4'!D26=0,'Раздел 6'!D26=0)),0,1)</f>
        <v>0</v>
      </c>
    </row>
    <row r="993" spans="1:14">
      <c r="A993" s="107" t="s">
        <v>15</v>
      </c>
      <c r="B993" s="36">
        <v>6</v>
      </c>
      <c r="C993" s="36">
        <v>376</v>
      </c>
      <c r="E993" s="36" t="s">
        <v>2829</v>
      </c>
      <c r="H993" s="36">
        <f>IF(OR(AND('Раздел 4'!D27&gt;0,'Раздел 6'!D27&gt;0),AND('Раздел 4'!D27=0,'Раздел 6'!D27=0)),0,1)</f>
        <v>0</v>
      </c>
    </row>
    <row r="994" spans="1:14">
      <c r="A994" s="107" t="s">
        <v>15</v>
      </c>
      <c r="B994" s="36">
        <v>6</v>
      </c>
      <c r="C994" s="36">
        <v>377</v>
      </c>
      <c r="E994" s="36" t="s">
        <v>2830</v>
      </c>
      <c r="H994" s="36">
        <f>IF(OR(AND('Раздел 4'!E5&gt;0,'Раздел 6'!E5&gt;0),AND('Раздел 4'!E5=0,'Раздел 6'!E5=0)),0,1)</f>
        <v>0</v>
      </c>
      <c r="N994" s="209"/>
    </row>
    <row r="995" spans="1:14">
      <c r="A995" s="107" t="s">
        <v>15</v>
      </c>
      <c r="B995" s="36">
        <v>6</v>
      </c>
      <c r="C995" s="36">
        <v>378</v>
      </c>
      <c r="E995" s="36" t="s">
        <v>2831</v>
      </c>
      <c r="H995" s="36">
        <f>IF(OR(AND('Раздел 4'!E6&gt;0,'Раздел 6'!E6&gt;0),AND('Раздел 4'!E6=0,'Раздел 6'!E6=0)),0,1)</f>
        <v>0</v>
      </c>
    </row>
    <row r="996" spans="1:14">
      <c r="A996" s="107" t="s">
        <v>15</v>
      </c>
      <c r="B996" s="36">
        <v>6</v>
      </c>
      <c r="C996" s="36">
        <v>379</v>
      </c>
      <c r="E996" s="36" t="s">
        <v>2832</v>
      </c>
      <c r="H996" s="36">
        <f>IF(OR(AND('Раздел 4'!E7&gt;0,'Раздел 6'!E7&gt;0),AND('Раздел 4'!E7=0,'Раздел 6'!E7=0)),0,1)</f>
        <v>0</v>
      </c>
    </row>
    <row r="997" spans="1:14">
      <c r="A997" s="107" t="s">
        <v>15</v>
      </c>
      <c r="B997" s="36">
        <v>6</v>
      </c>
      <c r="C997" s="36">
        <v>380</v>
      </c>
      <c r="E997" s="36" t="s">
        <v>2833</v>
      </c>
      <c r="H997" s="36">
        <f>IF(OR(AND('Раздел 4'!E8&gt;0,'Раздел 6'!E8&gt;0),AND('Раздел 4'!E8=0,'Раздел 6'!E8=0)),0,1)</f>
        <v>0</v>
      </c>
    </row>
    <row r="998" spans="1:14">
      <c r="A998" s="107" t="s">
        <v>15</v>
      </c>
      <c r="B998" s="36">
        <v>6</v>
      </c>
      <c r="C998" s="36">
        <v>381</v>
      </c>
      <c r="E998" s="36" t="s">
        <v>2834</v>
      </c>
      <c r="H998" s="36">
        <f>IF(OR(AND('Раздел 4'!E9&gt;0,'Раздел 6'!E9&gt;0),AND('Раздел 4'!E9=0,'Раздел 6'!E9=0)),0,1)</f>
        <v>0</v>
      </c>
    </row>
    <row r="999" spans="1:14">
      <c r="A999" s="107" t="s">
        <v>15</v>
      </c>
      <c r="B999" s="36">
        <v>6</v>
      </c>
      <c r="C999" s="36">
        <v>382</v>
      </c>
      <c r="E999" s="36" t="s">
        <v>2835</v>
      </c>
      <c r="H999" s="36">
        <f>IF(OR(AND('Раздел 4'!E10&gt;0,'Раздел 6'!E10&gt;0),AND('Раздел 4'!E10=0,'Раздел 6'!E10=0)),0,1)</f>
        <v>0</v>
      </c>
    </row>
    <row r="1000" spans="1:14">
      <c r="A1000" s="107" t="s">
        <v>15</v>
      </c>
      <c r="B1000" s="36">
        <v>6</v>
      </c>
      <c r="C1000" s="36">
        <v>383</v>
      </c>
      <c r="E1000" s="36" t="s">
        <v>2836</v>
      </c>
      <c r="H1000" s="36">
        <f>IF(OR(AND('Раздел 4'!E11&gt;0,'Раздел 6'!E11&gt;0),AND('Раздел 4'!E11=0,'Раздел 6'!E11=0)),0,1)</f>
        <v>0</v>
      </c>
    </row>
    <row r="1001" spans="1:14">
      <c r="A1001" s="107" t="s">
        <v>15</v>
      </c>
      <c r="B1001" s="36">
        <v>6</v>
      </c>
      <c r="C1001" s="36">
        <v>384</v>
      </c>
      <c r="E1001" s="36" t="s">
        <v>2837</v>
      </c>
      <c r="H1001" s="36">
        <f>IF(OR(AND('Раздел 4'!E12&gt;0,'Раздел 6'!E12&gt;0),AND('Раздел 4'!E12=0,'Раздел 6'!E12=0)),0,1)</f>
        <v>0</v>
      </c>
    </row>
    <row r="1002" spans="1:14">
      <c r="A1002" s="107" t="s">
        <v>15</v>
      </c>
      <c r="B1002" s="36">
        <v>6</v>
      </c>
      <c r="C1002" s="36">
        <v>385</v>
      </c>
      <c r="E1002" s="36" t="s">
        <v>2838</v>
      </c>
      <c r="H1002" s="36">
        <f>IF(OR(AND('Раздел 4'!E13&gt;0,'Раздел 6'!E13&gt;0),AND('Раздел 4'!E13=0,'Раздел 6'!E13=0)),0,1)</f>
        <v>0</v>
      </c>
    </row>
    <row r="1003" spans="1:14">
      <c r="A1003" s="107" t="s">
        <v>15</v>
      </c>
      <c r="B1003" s="36">
        <v>6</v>
      </c>
      <c r="C1003" s="36">
        <v>386</v>
      </c>
      <c r="E1003" s="36" t="s">
        <v>2839</v>
      </c>
      <c r="H1003" s="36">
        <f>IF(OR(AND('Раздел 4'!E14&gt;0,'Раздел 6'!E14&gt;0),AND('Раздел 4'!E14=0,'Раздел 6'!E14=0)),0,1)</f>
        <v>0</v>
      </c>
    </row>
    <row r="1004" spans="1:14">
      <c r="A1004" s="107" t="s">
        <v>15</v>
      </c>
      <c r="B1004" s="36">
        <v>6</v>
      </c>
      <c r="C1004" s="36">
        <v>387</v>
      </c>
      <c r="E1004" s="36" t="s">
        <v>2840</v>
      </c>
      <c r="H1004" s="36">
        <f>IF(OR(AND('Раздел 4'!E15&gt;0,'Раздел 6'!E15&gt;0),AND('Раздел 4'!E15=0,'Раздел 6'!E15=0)),0,1)</f>
        <v>0</v>
      </c>
    </row>
    <row r="1005" spans="1:14">
      <c r="A1005" s="107" t="s">
        <v>15</v>
      </c>
      <c r="B1005" s="36">
        <v>6</v>
      </c>
      <c r="C1005" s="36">
        <v>388</v>
      </c>
      <c r="E1005" s="36" t="s">
        <v>2841</v>
      </c>
      <c r="H1005" s="36">
        <f>IF(OR(AND('Раздел 4'!E16&gt;0,'Раздел 6'!E16&gt;0),AND('Раздел 4'!E16=0,'Раздел 6'!E16=0)),0,1)</f>
        <v>0</v>
      </c>
    </row>
    <row r="1006" spans="1:14">
      <c r="A1006" s="107" t="s">
        <v>15</v>
      </c>
      <c r="B1006" s="36">
        <v>6</v>
      </c>
      <c r="C1006" s="36">
        <v>389</v>
      </c>
      <c r="E1006" s="36" t="s">
        <v>2842</v>
      </c>
      <c r="H1006" s="36">
        <f>IF(OR(AND('Раздел 4'!E17&gt;0,'Раздел 6'!E17&gt;0),AND('Раздел 4'!E17=0,'Раздел 6'!E17=0)),0,1)</f>
        <v>0</v>
      </c>
    </row>
    <row r="1007" spans="1:14">
      <c r="A1007" s="107" t="s">
        <v>15</v>
      </c>
      <c r="B1007" s="36">
        <v>6</v>
      </c>
      <c r="C1007" s="36">
        <v>390</v>
      </c>
      <c r="E1007" s="36" t="s">
        <v>2843</v>
      </c>
      <c r="H1007" s="36">
        <f>IF(OR(AND('Раздел 4'!E18&gt;0,'Раздел 6'!E18&gt;0),AND('Раздел 4'!E18=0,'Раздел 6'!E18=0)),0,1)</f>
        <v>0</v>
      </c>
    </row>
    <row r="1008" spans="1:14">
      <c r="A1008" s="107" t="s">
        <v>15</v>
      </c>
      <c r="B1008" s="36">
        <v>6</v>
      </c>
      <c r="C1008" s="36">
        <v>391</v>
      </c>
      <c r="E1008" s="36" t="s">
        <v>2844</v>
      </c>
      <c r="H1008" s="36">
        <f>IF(OR(AND('Раздел 4'!E19&gt;0,'Раздел 6'!E19&gt;0),AND('Раздел 4'!E19=0,'Раздел 6'!E19=0)),0,1)</f>
        <v>0</v>
      </c>
    </row>
    <row r="1009" spans="1:14">
      <c r="A1009" s="107" t="s">
        <v>15</v>
      </c>
      <c r="B1009" s="36">
        <v>6</v>
      </c>
      <c r="C1009" s="36">
        <v>392</v>
      </c>
      <c r="E1009" s="36" t="s">
        <v>2845</v>
      </c>
      <c r="H1009" s="36">
        <f>IF(OR(AND('Раздел 4'!E20&gt;0,'Раздел 6'!E20&gt;0),AND('Раздел 4'!E20=0,'Раздел 6'!E20=0)),0,1)</f>
        <v>0</v>
      </c>
    </row>
    <row r="1010" spans="1:14">
      <c r="A1010" s="107" t="s">
        <v>15</v>
      </c>
      <c r="B1010" s="36">
        <v>6</v>
      </c>
      <c r="C1010" s="36">
        <v>393</v>
      </c>
      <c r="E1010" s="36" t="s">
        <v>2846</v>
      </c>
      <c r="H1010" s="36">
        <f>IF(OR(AND('Раздел 4'!E21&gt;0,'Раздел 6'!E21&gt;0),AND('Раздел 4'!E21=0,'Раздел 6'!E21=0)),0,1)</f>
        <v>0</v>
      </c>
    </row>
    <row r="1011" spans="1:14">
      <c r="A1011" s="107" t="s">
        <v>15</v>
      </c>
      <c r="B1011" s="36">
        <v>6</v>
      </c>
      <c r="C1011" s="36">
        <v>394</v>
      </c>
      <c r="E1011" s="36" t="s">
        <v>2847</v>
      </c>
      <c r="H1011" s="36">
        <f>IF(OR(AND('Раздел 4'!E22&gt;0,'Раздел 6'!E22&gt;0),AND('Раздел 4'!E22=0,'Раздел 6'!E22=0)),0,1)</f>
        <v>0</v>
      </c>
    </row>
    <row r="1012" spans="1:14">
      <c r="A1012" s="107" t="s">
        <v>15</v>
      </c>
      <c r="B1012" s="36">
        <v>6</v>
      </c>
      <c r="C1012" s="36">
        <v>395</v>
      </c>
      <c r="E1012" s="36" t="s">
        <v>2848</v>
      </c>
      <c r="H1012" s="36">
        <f>IF(OR(AND('Раздел 4'!E23&gt;0,'Раздел 6'!E23&gt;0),AND('Раздел 4'!E23=0,'Раздел 6'!E23=0)),0,1)</f>
        <v>0</v>
      </c>
    </row>
    <row r="1013" spans="1:14">
      <c r="A1013" s="107" t="s">
        <v>15</v>
      </c>
      <c r="B1013" s="36">
        <v>6</v>
      </c>
      <c r="C1013" s="36">
        <v>396</v>
      </c>
      <c r="E1013" s="36" t="s">
        <v>2849</v>
      </c>
      <c r="H1013" s="36">
        <f>IF(OR(AND('Раздел 4'!E24&gt;0,'Раздел 6'!E24&gt;0),AND('Раздел 4'!E24=0,'Раздел 6'!E24=0)),0,1)</f>
        <v>0</v>
      </c>
    </row>
    <row r="1014" spans="1:14">
      <c r="A1014" s="107" t="s">
        <v>15</v>
      </c>
      <c r="B1014" s="36">
        <v>6</v>
      </c>
      <c r="C1014" s="36">
        <v>397</v>
      </c>
      <c r="E1014" s="36" t="s">
        <v>2850</v>
      </c>
      <c r="H1014" s="36">
        <f>IF(OR(AND('Раздел 4'!E25&gt;0,'Раздел 6'!E25&gt;0),AND('Раздел 4'!E25=0,'Раздел 6'!E25=0)),0,1)</f>
        <v>0</v>
      </c>
    </row>
    <row r="1015" spans="1:14">
      <c r="A1015" s="107" t="s">
        <v>15</v>
      </c>
      <c r="B1015" s="36">
        <v>6</v>
      </c>
      <c r="C1015" s="36">
        <v>398</v>
      </c>
      <c r="E1015" s="36" t="s">
        <v>2851</v>
      </c>
      <c r="H1015" s="36">
        <f>IF(OR(AND('Раздел 4'!E26&gt;0,'Раздел 6'!E26&gt;0),AND('Раздел 4'!E26=0,'Раздел 6'!E26=0)),0,1)</f>
        <v>0</v>
      </c>
    </row>
    <row r="1016" spans="1:14">
      <c r="A1016" s="107" t="s">
        <v>15</v>
      </c>
      <c r="B1016" s="36">
        <v>6</v>
      </c>
      <c r="C1016" s="36">
        <v>399</v>
      </c>
      <c r="E1016" s="36" t="s">
        <v>2852</v>
      </c>
      <c r="H1016" s="36">
        <f>IF(OR(AND('Раздел 4'!E27&gt;0,'Раздел 6'!E27&gt;0),AND('Раздел 4'!E27=0,'Раздел 6'!E27=0)),0,1)</f>
        <v>0</v>
      </c>
    </row>
    <row r="1017" spans="1:14">
      <c r="A1017" s="107" t="s">
        <v>15</v>
      </c>
      <c r="B1017" s="36">
        <v>6</v>
      </c>
      <c r="C1017" s="36">
        <v>400</v>
      </c>
      <c r="E1017" s="36" t="s">
        <v>2853</v>
      </c>
      <c r="H1017" s="36">
        <f>IF(OR(AND('Раздел 4'!F5&gt;0,'Раздел 6'!F5&gt;0),AND('Раздел 4'!F5=0,'Раздел 6'!F5=0)),0,1)</f>
        <v>0</v>
      </c>
      <c r="N1017" s="209"/>
    </row>
    <row r="1018" spans="1:14">
      <c r="A1018" s="107" t="s">
        <v>15</v>
      </c>
      <c r="B1018" s="36">
        <v>6</v>
      </c>
      <c r="C1018" s="36">
        <v>401</v>
      </c>
      <c r="E1018" s="36" t="s">
        <v>2854</v>
      </c>
      <c r="H1018" s="36">
        <f>IF(OR(AND('Раздел 4'!F6&gt;0,'Раздел 6'!F6&gt;0),AND('Раздел 4'!F6=0,'Раздел 6'!F6=0)),0,1)</f>
        <v>0</v>
      </c>
    </row>
    <row r="1019" spans="1:14">
      <c r="A1019" s="107" t="s">
        <v>15</v>
      </c>
      <c r="B1019" s="36">
        <v>6</v>
      </c>
      <c r="C1019" s="36">
        <v>402</v>
      </c>
      <c r="E1019" s="36" t="s">
        <v>2855</v>
      </c>
      <c r="H1019" s="36">
        <f>IF(OR(AND('Раздел 4'!F7&gt;0,'Раздел 6'!F7&gt;0),AND('Раздел 4'!F7=0,'Раздел 6'!F7=0)),0,1)</f>
        <v>0</v>
      </c>
    </row>
    <row r="1020" spans="1:14">
      <c r="A1020" s="107" t="s">
        <v>15</v>
      </c>
      <c r="B1020" s="36">
        <v>6</v>
      </c>
      <c r="C1020" s="36">
        <v>403</v>
      </c>
      <c r="E1020" s="36" t="s">
        <v>2856</v>
      </c>
      <c r="H1020" s="36">
        <f>IF(OR(AND('Раздел 4'!F8&gt;0,'Раздел 6'!F8&gt;0),AND('Раздел 4'!F8=0,'Раздел 6'!F8=0)),0,1)</f>
        <v>0</v>
      </c>
    </row>
    <row r="1021" spans="1:14">
      <c r="A1021" s="107" t="s">
        <v>15</v>
      </c>
      <c r="B1021" s="36">
        <v>6</v>
      </c>
      <c r="C1021" s="36">
        <v>404</v>
      </c>
      <c r="E1021" s="36" t="s">
        <v>2857</v>
      </c>
      <c r="H1021" s="36">
        <f>IF(OR(AND('Раздел 4'!F9&gt;0,'Раздел 6'!F9&gt;0),AND('Раздел 4'!F9=0,'Раздел 6'!F9=0)),0,1)</f>
        <v>0</v>
      </c>
    </row>
    <row r="1022" spans="1:14">
      <c r="A1022" s="107" t="s">
        <v>15</v>
      </c>
      <c r="B1022" s="36">
        <v>6</v>
      </c>
      <c r="C1022" s="36">
        <v>405</v>
      </c>
      <c r="E1022" s="36" t="s">
        <v>2858</v>
      </c>
      <c r="H1022" s="36">
        <f>IF(OR(AND('Раздел 4'!F10&gt;0,'Раздел 6'!F10&gt;0),AND('Раздел 4'!F10=0,'Раздел 6'!F10=0)),0,1)</f>
        <v>0</v>
      </c>
    </row>
    <row r="1023" spans="1:14">
      <c r="A1023" s="107" t="s">
        <v>15</v>
      </c>
      <c r="B1023" s="36">
        <v>6</v>
      </c>
      <c r="C1023" s="36">
        <v>406</v>
      </c>
      <c r="E1023" s="36" t="s">
        <v>2859</v>
      </c>
      <c r="H1023" s="36">
        <f>IF(OR(AND('Раздел 4'!F11&gt;0,'Раздел 6'!F11&gt;0),AND('Раздел 4'!F11=0,'Раздел 6'!F11=0)),0,1)</f>
        <v>0</v>
      </c>
    </row>
    <row r="1024" spans="1:14">
      <c r="A1024" s="107" t="s">
        <v>15</v>
      </c>
      <c r="B1024" s="36">
        <v>6</v>
      </c>
      <c r="C1024" s="36">
        <v>407</v>
      </c>
      <c r="E1024" s="36" t="s">
        <v>2860</v>
      </c>
      <c r="H1024" s="36">
        <f>IF(OR(AND('Раздел 4'!F12&gt;0,'Раздел 6'!F12&gt;0),AND('Раздел 4'!F12=0,'Раздел 6'!F12=0)),0,1)</f>
        <v>0</v>
      </c>
    </row>
    <row r="1025" spans="1:14">
      <c r="A1025" s="107" t="s">
        <v>15</v>
      </c>
      <c r="B1025" s="36">
        <v>6</v>
      </c>
      <c r="C1025" s="36">
        <v>408</v>
      </c>
      <c r="E1025" s="36" t="s">
        <v>2861</v>
      </c>
      <c r="H1025" s="36">
        <f>IF(OR(AND('Раздел 4'!F13&gt;0,'Раздел 6'!F13&gt;0),AND('Раздел 4'!F13=0,'Раздел 6'!F13=0)),0,1)</f>
        <v>0</v>
      </c>
    </row>
    <row r="1026" spans="1:14">
      <c r="A1026" s="107" t="s">
        <v>15</v>
      </c>
      <c r="B1026" s="36">
        <v>6</v>
      </c>
      <c r="C1026" s="36">
        <v>409</v>
      </c>
      <c r="E1026" s="36" t="s">
        <v>2862</v>
      </c>
      <c r="H1026" s="36">
        <f>IF(OR(AND('Раздел 4'!F14&gt;0,'Раздел 6'!F14&gt;0),AND('Раздел 4'!F14=0,'Раздел 6'!F14=0)),0,1)</f>
        <v>0</v>
      </c>
    </row>
    <row r="1027" spans="1:14">
      <c r="A1027" s="107" t="s">
        <v>15</v>
      </c>
      <c r="B1027" s="36">
        <v>6</v>
      </c>
      <c r="C1027" s="36">
        <v>410</v>
      </c>
      <c r="E1027" s="36" t="s">
        <v>2863</v>
      </c>
      <c r="H1027" s="36">
        <f>IF(OR(AND('Раздел 4'!F15&gt;0,'Раздел 6'!F15&gt;0),AND('Раздел 4'!F15=0,'Раздел 6'!F15=0)),0,1)</f>
        <v>0</v>
      </c>
    </row>
    <row r="1028" spans="1:14">
      <c r="A1028" s="107" t="s">
        <v>15</v>
      </c>
      <c r="B1028" s="36">
        <v>6</v>
      </c>
      <c r="C1028" s="36">
        <v>411</v>
      </c>
      <c r="E1028" s="36" t="s">
        <v>2864</v>
      </c>
      <c r="H1028" s="36">
        <f>IF(OR(AND('Раздел 4'!F16&gt;0,'Раздел 6'!F16&gt;0),AND('Раздел 4'!F16=0,'Раздел 6'!F16=0)),0,1)</f>
        <v>0</v>
      </c>
    </row>
    <row r="1029" spans="1:14">
      <c r="A1029" s="107" t="s">
        <v>15</v>
      </c>
      <c r="B1029" s="36">
        <v>6</v>
      </c>
      <c r="C1029" s="36">
        <v>412</v>
      </c>
      <c r="E1029" s="36" t="s">
        <v>2865</v>
      </c>
      <c r="H1029" s="36">
        <f>IF(OR(AND('Раздел 4'!F17&gt;0,'Раздел 6'!F17&gt;0),AND('Раздел 4'!F17=0,'Раздел 6'!F17=0)),0,1)</f>
        <v>0</v>
      </c>
    </row>
    <row r="1030" spans="1:14">
      <c r="A1030" s="107" t="s">
        <v>15</v>
      </c>
      <c r="B1030" s="36">
        <v>6</v>
      </c>
      <c r="C1030" s="36">
        <v>413</v>
      </c>
      <c r="E1030" s="36" t="s">
        <v>2866</v>
      </c>
      <c r="H1030" s="36">
        <f>IF(OR(AND('Раздел 4'!F18&gt;0,'Раздел 6'!F18&gt;0),AND('Раздел 4'!F18=0,'Раздел 6'!F18=0)),0,1)</f>
        <v>0</v>
      </c>
    </row>
    <row r="1031" spans="1:14">
      <c r="A1031" s="107" t="s">
        <v>15</v>
      </c>
      <c r="B1031" s="36">
        <v>6</v>
      </c>
      <c r="C1031" s="36">
        <v>414</v>
      </c>
      <c r="E1031" s="36" t="s">
        <v>2867</v>
      </c>
      <c r="H1031" s="36">
        <f>IF(OR(AND('Раздел 4'!F19&gt;0,'Раздел 6'!F19&gt;0),AND('Раздел 4'!F19=0,'Раздел 6'!F19=0)),0,1)</f>
        <v>0</v>
      </c>
    </row>
    <row r="1032" spans="1:14">
      <c r="A1032" s="107" t="s">
        <v>15</v>
      </c>
      <c r="B1032" s="36">
        <v>6</v>
      </c>
      <c r="C1032" s="36">
        <v>415</v>
      </c>
      <c r="E1032" s="36" t="s">
        <v>2868</v>
      </c>
      <c r="H1032" s="36">
        <f>IF(OR(AND('Раздел 4'!F20&gt;0,'Раздел 6'!F20&gt;0),AND('Раздел 4'!F20=0,'Раздел 6'!F20=0)),0,1)</f>
        <v>0</v>
      </c>
    </row>
    <row r="1033" spans="1:14">
      <c r="A1033" s="107" t="s">
        <v>15</v>
      </c>
      <c r="B1033" s="36">
        <v>6</v>
      </c>
      <c r="C1033" s="36">
        <v>416</v>
      </c>
      <c r="E1033" s="36" t="s">
        <v>2869</v>
      </c>
      <c r="H1033" s="36">
        <f>IF(OR(AND('Раздел 4'!F21&gt;0,'Раздел 6'!F21&gt;0),AND('Раздел 4'!F21=0,'Раздел 6'!F21=0)),0,1)</f>
        <v>0</v>
      </c>
    </row>
    <row r="1034" spans="1:14">
      <c r="A1034" s="107" t="s">
        <v>15</v>
      </c>
      <c r="B1034" s="36">
        <v>6</v>
      </c>
      <c r="C1034" s="36">
        <v>417</v>
      </c>
      <c r="E1034" s="36" t="s">
        <v>2870</v>
      </c>
      <c r="H1034" s="36">
        <f>IF(OR(AND('Раздел 4'!F22&gt;0,'Раздел 6'!F22&gt;0),AND('Раздел 4'!F22=0,'Раздел 6'!F22=0)),0,1)</f>
        <v>0</v>
      </c>
    </row>
    <row r="1035" spans="1:14">
      <c r="A1035" s="107" t="s">
        <v>15</v>
      </c>
      <c r="B1035" s="36">
        <v>6</v>
      </c>
      <c r="C1035" s="36">
        <v>418</v>
      </c>
      <c r="E1035" s="36" t="s">
        <v>2871</v>
      </c>
      <c r="H1035" s="36">
        <f>IF(OR(AND('Раздел 4'!F23&gt;0,'Раздел 6'!F23&gt;0),AND('Раздел 4'!F23=0,'Раздел 6'!F23=0)),0,1)</f>
        <v>0</v>
      </c>
    </row>
    <row r="1036" spans="1:14">
      <c r="A1036" s="107" t="s">
        <v>15</v>
      </c>
      <c r="B1036" s="36">
        <v>6</v>
      </c>
      <c r="C1036" s="36">
        <v>419</v>
      </c>
      <c r="E1036" s="36" t="s">
        <v>2872</v>
      </c>
      <c r="H1036" s="36">
        <f>IF(OR(AND('Раздел 4'!F24&gt;0,'Раздел 6'!F24&gt;0),AND('Раздел 4'!F24=0,'Раздел 6'!F24=0)),0,1)</f>
        <v>0</v>
      </c>
    </row>
    <row r="1037" spans="1:14">
      <c r="A1037" s="107" t="s">
        <v>15</v>
      </c>
      <c r="B1037" s="36">
        <v>6</v>
      </c>
      <c r="C1037" s="36">
        <v>420</v>
      </c>
      <c r="E1037" s="36" t="s">
        <v>2873</v>
      </c>
      <c r="H1037" s="36">
        <f>IF(OR(AND('Раздел 4'!F25&gt;0,'Раздел 6'!F25&gt;0),AND('Раздел 4'!F25=0,'Раздел 6'!F25=0)),0,1)</f>
        <v>0</v>
      </c>
    </row>
    <row r="1038" spans="1:14">
      <c r="A1038" s="107" t="s">
        <v>15</v>
      </c>
      <c r="B1038" s="36">
        <v>6</v>
      </c>
      <c r="C1038" s="36">
        <v>421</v>
      </c>
      <c r="E1038" s="36" t="s">
        <v>2874</v>
      </c>
      <c r="H1038" s="36">
        <f>IF(OR(AND('Раздел 4'!F26&gt;0,'Раздел 6'!F26&gt;0),AND('Раздел 4'!F26=0,'Раздел 6'!F26=0)),0,1)</f>
        <v>0</v>
      </c>
    </row>
    <row r="1039" spans="1:14">
      <c r="A1039" s="107" t="s">
        <v>15</v>
      </c>
      <c r="B1039" s="36">
        <v>6</v>
      </c>
      <c r="C1039" s="36">
        <v>422</v>
      </c>
      <c r="E1039" s="36" t="s">
        <v>2875</v>
      </c>
      <c r="H1039" s="36">
        <f>IF(OR(AND('Раздел 4'!F27&gt;0,'Раздел 6'!F27&gt;0),AND('Раздел 4'!F27=0,'Раздел 6'!F27=0)),0,1)</f>
        <v>0</v>
      </c>
    </row>
    <row r="1040" spans="1:14">
      <c r="A1040" s="107" t="s">
        <v>15</v>
      </c>
      <c r="B1040" s="36">
        <v>6</v>
      </c>
      <c r="C1040" s="36">
        <v>423</v>
      </c>
      <c r="E1040" s="36" t="s">
        <v>2876</v>
      </c>
      <c r="H1040" s="36">
        <f>IF(OR(AND('Раздел 4'!G5&gt;0,'Раздел 6'!G5&gt;0),AND('Раздел 4'!G5=0,'Раздел 6'!G5=0)),0,1)</f>
        <v>0</v>
      </c>
      <c r="N1040" s="209"/>
    </row>
    <row r="1041" spans="1:8">
      <c r="A1041" s="107" t="s">
        <v>15</v>
      </c>
      <c r="B1041" s="36">
        <v>6</v>
      </c>
      <c r="C1041" s="36">
        <v>424</v>
      </c>
      <c r="E1041" s="36" t="s">
        <v>2877</v>
      </c>
      <c r="H1041" s="36">
        <f>IF(OR(AND('Раздел 4'!G6&gt;0,'Раздел 6'!G6&gt;0),AND('Раздел 4'!G6=0,'Раздел 6'!G6=0)),0,1)</f>
        <v>0</v>
      </c>
    </row>
    <row r="1042" spans="1:8">
      <c r="A1042" s="107" t="s">
        <v>15</v>
      </c>
      <c r="B1042" s="36">
        <v>6</v>
      </c>
      <c r="C1042" s="36">
        <v>425</v>
      </c>
      <c r="E1042" s="36" t="s">
        <v>2878</v>
      </c>
      <c r="H1042" s="36">
        <f>IF(OR(AND('Раздел 4'!G7&gt;0,'Раздел 6'!G7&gt;0),AND('Раздел 4'!G7=0,'Раздел 6'!G7=0)),0,1)</f>
        <v>0</v>
      </c>
    </row>
    <row r="1043" spans="1:8">
      <c r="A1043" s="107" t="s">
        <v>15</v>
      </c>
      <c r="B1043" s="36">
        <v>6</v>
      </c>
      <c r="C1043" s="36">
        <v>426</v>
      </c>
      <c r="E1043" s="36" t="s">
        <v>2879</v>
      </c>
      <c r="H1043" s="36">
        <f>IF(OR(AND('Раздел 4'!G8&gt;0,'Раздел 6'!G8&gt;0),AND('Раздел 4'!G8=0,'Раздел 6'!G8=0)),0,1)</f>
        <v>0</v>
      </c>
    </row>
    <row r="1044" spans="1:8">
      <c r="A1044" s="107" t="s">
        <v>15</v>
      </c>
      <c r="B1044" s="36">
        <v>6</v>
      </c>
      <c r="C1044" s="36">
        <v>427</v>
      </c>
      <c r="E1044" s="36" t="s">
        <v>2880</v>
      </c>
      <c r="H1044" s="36">
        <f>IF(OR(AND('Раздел 4'!G9&gt;0,'Раздел 6'!G9&gt;0),AND('Раздел 4'!G9=0,'Раздел 6'!G9=0)),0,1)</f>
        <v>0</v>
      </c>
    </row>
    <row r="1045" spans="1:8">
      <c r="A1045" s="107" t="s">
        <v>15</v>
      </c>
      <c r="B1045" s="36">
        <v>6</v>
      </c>
      <c r="C1045" s="36">
        <v>428</v>
      </c>
      <c r="E1045" s="36" t="s">
        <v>2881</v>
      </c>
      <c r="H1045" s="36">
        <f>IF(OR(AND('Раздел 4'!G10&gt;0,'Раздел 6'!G10&gt;0),AND('Раздел 4'!G10=0,'Раздел 6'!G10=0)),0,1)</f>
        <v>0</v>
      </c>
    </row>
    <row r="1046" spans="1:8">
      <c r="A1046" s="107" t="s">
        <v>15</v>
      </c>
      <c r="B1046" s="36">
        <v>6</v>
      </c>
      <c r="C1046" s="36">
        <v>429</v>
      </c>
      <c r="E1046" s="36" t="s">
        <v>2882</v>
      </c>
      <c r="H1046" s="36">
        <f>IF(OR(AND('Раздел 4'!G11&gt;0,'Раздел 6'!G11&gt;0),AND('Раздел 4'!G11=0,'Раздел 6'!G11=0)),0,1)</f>
        <v>0</v>
      </c>
    </row>
    <row r="1047" spans="1:8">
      <c r="A1047" s="107" t="s">
        <v>15</v>
      </c>
      <c r="B1047" s="36">
        <v>6</v>
      </c>
      <c r="C1047" s="36">
        <v>430</v>
      </c>
      <c r="E1047" s="36" t="s">
        <v>2883</v>
      </c>
      <c r="H1047" s="36">
        <f>IF(OR(AND('Раздел 4'!G12&gt;0,'Раздел 6'!G12&gt;0),AND('Раздел 4'!G12=0,'Раздел 6'!G12=0)),0,1)</f>
        <v>0</v>
      </c>
    </row>
    <row r="1048" spans="1:8">
      <c r="A1048" s="107" t="s">
        <v>15</v>
      </c>
      <c r="B1048" s="36">
        <v>6</v>
      </c>
      <c r="C1048" s="36">
        <v>431</v>
      </c>
      <c r="E1048" s="36" t="s">
        <v>2884</v>
      </c>
      <c r="H1048" s="36">
        <f>IF(OR(AND('Раздел 4'!G13&gt;0,'Раздел 6'!G13&gt;0),AND('Раздел 4'!G13=0,'Раздел 6'!G13=0)),0,1)</f>
        <v>0</v>
      </c>
    </row>
    <row r="1049" spans="1:8">
      <c r="A1049" s="107" t="s">
        <v>15</v>
      </c>
      <c r="B1049" s="36">
        <v>6</v>
      </c>
      <c r="C1049" s="36">
        <v>432</v>
      </c>
      <c r="E1049" s="36" t="s">
        <v>2885</v>
      </c>
      <c r="H1049" s="36">
        <f>IF(OR(AND('Раздел 4'!G14&gt;0,'Раздел 6'!G14&gt;0),AND('Раздел 4'!G14=0,'Раздел 6'!G14=0)),0,1)</f>
        <v>0</v>
      </c>
    </row>
    <row r="1050" spans="1:8">
      <c r="A1050" s="107" t="s">
        <v>15</v>
      </c>
      <c r="B1050" s="36">
        <v>6</v>
      </c>
      <c r="C1050" s="36">
        <v>433</v>
      </c>
      <c r="E1050" s="36" t="s">
        <v>2886</v>
      </c>
      <c r="H1050" s="36">
        <f>IF(OR(AND('Раздел 4'!G15&gt;0,'Раздел 6'!G15&gt;0),AND('Раздел 4'!G15=0,'Раздел 6'!G15=0)),0,1)</f>
        <v>0</v>
      </c>
    </row>
    <row r="1051" spans="1:8">
      <c r="A1051" s="107" t="s">
        <v>15</v>
      </c>
      <c r="B1051" s="36">
        <v>6</v>
      </c>
      <c r="C1051" s="36">
        <v>434</v>
      </c>
      <c r="E1051" s="36" t="s">
        <v>2887</v>
      </c>
      <c r="H1051" s="36">
        <f>IF(OR(AND('Раздел 4'!G16&gt;0,'Раздел 6'!G16&gt;0),AND('Раздел 4'!G16=0,'Раздел 6'!G16=0)),0,1)</f>
        <v>0</v>
      </c>
    </row>
    <row r="1052" spans="1:8">
      <c r="A1052" s="107" t="s">
        <v>15</v>
      </c>
      <c r="B1052" s="36">
        <v>6</v>
      </c>
      <c r="C1052" s="36">
        <v>435</v>
      </c>
      <c r="E1052" s="36" t="s">
        <v>2888</v>
      </c>
      <c r="H1052" s="36">
        <f>IF(OR(AND('Раздел 4'!G17&gt;0,'Раздел 6'!G17&gt;0),AND('Раздел 4'!G17=0,'Раздел 6'!G17=0)),0,1)</f>
        <v>0</v>
      </c>
    </row>
    <row r="1053" spans="1:8">
      <c r="A1053" s="107" t="s">
        <v>15</v>
      </c>
      <c r="B1053" s="36">
        <v>6</v>
      </c>
      <c r="C1053" s="36">
        <v>436</v>
      </c>
      <c r="E1053" s="36" t="s">
        <v>2889</v>
      </c>
      <c r="H1053" s="36">
        <f>IF(OR(AND('Раздел 4'!G18&gt;0,'Раздел 6'!G18&gt;0),AND('Раздел 4'!G18=0,'Раздел 6'!G18=0)),0,1)</f>
        <v>0</v>
      </c>
    </row>
    <row r="1054" spans="1:8">
      <c r="A1054" s="107" t="s">
        <v>15</v>
      </c>
      <c r="B1054" s="36">
        <v>6</v>
      </c>
      <c r="C1054" s="36">
        <v>437</v>
      </c>
      <c r="E1054" s="36" t="s">
        <v>2890</v>
      </c>
      <c r="H1054" s="36">
        <f>IF(OR(AND('Раздел 4'!G19&gt;0,'Раздел 6'!G19&gt;0),AND('Раздел 4'!G19=0,'Раздел 6'!G19=0)),0,1)</f>
        <v>0</v>
      </c>
    </row>
    <row r="1055" spans="1:8">
      <c r="A1055" s="107" t="s">
        <v>15</v>
      </c>
      <c r="B1055" s="36">
        <v>6</v>
      </c>
      <c r="C1055" s="36">
        <v>438</v>
      </c>
      <c r="E1055" s="36" t="s">
        <v>2891</v>
      </c>
      <c r="H1055" s="36">
        <f>IF(OR(AND('Раздел 4'!G20&gt;0,'Раздел 6'!G20&gt;0),AND('Раздел 4'!G20=0,'Раздел 6'!G20=0)),0,1)</f>
        <v>0</v>
      </c>
    </row>
    <row r="1056" spans="1:8">
      <c r="A1056" s="107" t="s">
        <v>15</v>
      </c>
      <c r="B1056" s="36">
        <v>6</v>
      </c>
      <c r="C1056" s="36">
        <v>439</v>
      </c>
      <c r="E1056" s="36" t="s">
        <v>2892</v>
      </c>
      <c r="H1056" s="36">
        <f>IF(OR(AND('Раздел 4'!G21&gt;0,'Раздел 6'!G21&gt;0),AND('Раздел 4'!G21=0,'Раздел 6'!G21=0)),0,1)</f>
        <v>0</v>
      </c>
    </row>
    <row r="1057" spans="1:14">
      <c r="A1057" s="107" t="s">
        <v>15</v>
      </c>
      <c r="B1057" s="36">
        <v>6</v>
      </c>
      <c r="C1057" s="36">
        <v>440</v>
      </c>
      <c r="E1057" s="36" t="s">
        <v>2893</v>
      </c>
      <c r="H1057" s="36">
        <f>IF(OR(AND('Раздел 4'!G22&gt;0,'Раздел 6'!G22&gt;0),AND('Раздел 4'!G22=0,'Раздел 6'!G22=0)),0,1)</f>
        <v>0</v>
      </c>
    </row>
    <row r="1058" spans="1:14">
      <c r="A1058" s="107" t="s">
        <v>15</v>
      </c>
      <c r="B1058" s="36">
        <v>6</v>
      </c>
      <c r="C1058" s="36">
        <v>441</v>
      </c>
      <c r="E1058" s="36" t="s">
        <v>2894</v>
      </c>
      <c r="H1058" s="36">
        <f>IF(OR(AND('Раздел 4'!G23&gt;0,'Раздел 6'!G23&gt;0),AND('Раздел 4'!G23=0,'Раздел 6'!G23=0)),0,1)</f>
        <v>0</v>
      </c>
    </row>
    <row r="1059" spans="1:14">
      <c r="A1059" s="107" t="s">
        <v>15</v>
      </c>
      <c r="B1059" s="36">
        <v>6</v>
      </c>
      <c r="C1059" s="36">
        <v>442</v>
      </c>
      <c r="E1059" s="36" t="s">
        <v>2895</v>
      </c>
      <c r="H1059" s="36">
        <f>IF(OR(AND('Раздел 4'!G24&gt;0,'Раздел 6'!G24&gt;0),AND('Раздел 4'!G24=0,'Раздел 6'!G24=0)),0,1)</f>
        <v>0</v>
      </c>
    </row>
    <row r="1060" spans="1:14">
      <c r="A1060" s="107" t="s">
        <v>15</v>
      </c>
      <c r="B1060" s="36">
        <v>6</v>
      </c>
      <c r="C1060" s="36">
        <v>443</v>
      </c>
      <c r="E1060" s="36" t="s">
        <v>2896</v>
      </c>
      <c r="H1060" s="36">
        <f>IF(OR(AND('Раздел 4'!G25&gt;0,'Раздел 6'!G25&gt;0),AND('Раздел 4'!G25=0,'Раздел 6'!G25=0)),0,1)</f>
        <v>0</v>
      </c>
    </row>
    <row r="1061" spans="1:14">
      <c r="A1061" s="107" t="s">
        <v>15</v>
      </c>
      <c r="B1061" s="36">
        <v>6</v>
      </c>
      <c r="C1061" s="36">
        <v>444</v>
      </c>
      <c r="E1061" s="36" t="s">
        <v>2897</v>
      </c>
      <c r="H1061" s="36">
        <f>IF(OR(AND('Раздел 4'!G26&gt;0,'Раздел 6'!G26&gt;0),AND('Раздел 4'!G26=0,'Раздел 6'!G26=0)),0,1)</f>
        <v>0</v>
      </c>
    </row>
    <row r="1062" spans="1:14">
      <c r="A1062" s="107" t="s">
        <v>15</v>
      </c>
      <c r="B1062" s="36">
        <v>6</v>
      </c>
      <c r="C1062" s="36">
        <v>445</v>
      </c>
      <c r="E1062" s="36" t="s">
        <v>2898</v>
      </c>
      <c r="H1062" s="36">
        <f>IF(OR(AND('Раздел 4'!G27&gt;0,'Раздел 6'!G27&gt;0),AND('Раздел 4'!G27=0,'Раздел 6'!G27=0)),0,1)</f>
        <v>0</v>
      </c>
    </row>
    <row r="1063" spans="1:14">
      <c r="A1063" s="107" t="s">
        <v>15</v>
      </c>
      <c r="B1063" s="36">
        <v>6</v>
      </c>
      <c r="C1063" s="36">
        <v>446</v>
      </c>
      <c r="E1063" s="36" t="s">
        <v>2899</v>
      </c>
      <c r="H1063" s="36">
        <f>IF(OR(AND('Раздел 4'!H5&gt;0,'Раздел 6'!H5&gt;0),AND('Раздел 4'!H5=0,'Раздел 6'!H5=0)),0,1)</f>
        <v>0</v>
      </c>
      <c r="N1063" s="209"/>
    </row>
    <row r="1064" spans="1:14">
      <c r="A1064" s="107" t="s">
        <v>15</v>
      </c>
      <c r="B1064" s="36">
        <v>6</v>
      </c>
      <c r="C1064" s="36">
        <v>447</v>
      </c>
      <c r="E1064" s="36" t="s">
        <v>2900</v>
      </c>
      <c r="H1064" s="36">
        <f>IF(OR(AND('Раздел 4'!H6&gt;0,'Раздел 6'!H6&gt;0),AND('Раздел 4'!H6=0,'Раздел 6'!H6=0)),0,1)</f>
        <v>0</v>
      </c>
    </row>
    <row r="1065" spans="1:14">
      <c r="A1065" s="107" t="s">
        <v>15</v>
      </c>
      <c r="B1065" s="36">
        <v>6</v>
      </c>
      <c r="C1065" s="36">
        <v>448</v>
      </c>
      <c r="E1065" s="36" t="s">
        <v>2901</v>
      </c>
      <c r="H1065" s="36">
        <f>IF(OR(AND('Раздел 4'!H7&gt;0,'Раздел 6'!H7&gt;0),AND('Раздел 4'!H7=0,'Раздел 6'!H7=0)),0,1)</f>
        <v>0</v>
      </c>
    </row>
    <row r="1066" spans="1:14">
      <c r="A1066" s="107" t="s">
        <v>15</v>
      </c>
      <c r="B1066" s="36">
        <v>6</v>
      </c>
      <c r="C1066" s="36">
        <v>449</v>
      </c>
      <c r="E1066" s="36" t="s">
        <v>2902</v>
      </c>
      <c r="H1066" s="36">
        <f>IF(OR(AND('Раздел 4'!H8&gt;0,'Раздел 6'!H8&gt;0),AND('Раздел 4'!H8=0,'Раздел 6'!H8=0)),0,1)</f>
        <v>0</v>
      </c>
    </row>
    <row r="1067" spans="1:14">
      <c r="A1067" s="107" t="s">
        <v>15</v>
      </c>
      <c r="B1067" s="36">
        <v>6</v>
      </c>
      <c r="C1067" s="36">
        <v>450</v>
      </c>
      <c r="E1067" s="36" t="s">
        <v>2903</v>
      </c>
      <c r="H1067" s="36">
        <f>IF(OR(AND('Раздел 4'!H9&gt;0,'Раздел 6'!H9&gt;0),AND('Раздел 4'!H9=0,'Раздел 6'!H9=0)),0,1)</f>
        <v>0</v>
      </c>
    </row>
    <row r="1068" spans="1:14">
      <c r="A1068" s="107" t="s">
        <v>15</v>
      </c>
      <c r="B1068" s="36">
        <v>6</v>
      </c>
      <c r="C1068" s="36">
        <v>451</v>
      </c>
      <c r="E1068" s="36" t="s">
        <v>2904</v>
      </c>
      <c r="H1068" s="36">
        <f>IF(OR(AND('Раздел 4'!H10&gt;0,'Раздел 6'!H10&gt;0),AND('Раздел 4'!H10=0,'Раздел 6'!H10=0)),0,1)</f>
        <v>0</v>
      </c>
    </row>
    <row r="1069" spans="1:14">
      <c r="A1069" s="107" t="s">
        <v>15</v>
      </c>
      <c r="B1069" s="36">
        <v>6</v>
      </c>
      <c r="C1069" s="36">
        <v>452</v>
      </c>
      <c r="E1069" s="36" t="s">
        <v>2905</v>
      </c>
      <c r="H1069" s="36">
        <f>IF(OR(AND('Раздел 4'!H11&gt;0,'Раздел 6'!H11&gt;0),AND('Раздел 4'!H11=0,'Раздел 6'!H11=0)),0,1)</f>
        <v>0</v>
      </c>
    </row>
    <row r="1070" spans="1:14">
      <c r="A1070" s="107" t="s">
        <v>15</v>
      </c>
      <c r="B1070" s="36">
        <v>6</v>
      </c>
      <c r="C1070" s="36">
        <v>453</v>
      </c>
      <c r="E1070" s="36" t="s">
        <v>2906</v>
      </c>
      <c r="H1070" s="36">
        <f>IF(OR(AND('Раздел 4'!H12&gt;0,'Раздел 6'!H12&gt;0),AND('Раздел 4'!H12=0,'Раздел 6'!H12=0)),0,1)</f>
        <v>0</v>
      </c>
    </row>
    <row r="1071" spans="1:14">
      <c r="A1071" s="107" t="s">
        <v>15</v>
      </c>
      <c r="B1071" s="36">
        <v>6</v>
      </c>
      <c r="C1071" s="36">
        <v>454</v>
      </c>
      <c r="E1071" s="36" t="s">
        <v>2907</v>
      </c>
      <c r="H1071" s="36">
        <f>IF(OR(AND('Раздел 4'!H13&gt;0,'Раздел 6'!H13&gt;0),AND('Раздел 4'!H13=0,'Раздел 6'!H13=0)),0,1)</f>
        <v>0</v>
      </c>
    </row>
    <row r="1072" spans="1:14">
      <c r="A1072" s="107" t="s">
        <v>15</v>
      </c>
      <c r="B1072" s="36">
        <v>6</v>
      </c>
      <c r="C1072" s="36">
        <v>455</v>
      </c>
      <c r="E1072" s="36" t="s">
        <v>2908</v>
      </c>
      <c r="H1072" s="36">
        <f>IF(OR(AND('Раздел 4'!H14&gt;0,'Раздел 6'!H14&gt;0),AND('Раздел 4'!H14=0,'Раздел 6'!H14=0)),0,1)</f>
        <v>0</v>
      </c>
    </row>
    <row r="1073" spans="1:14">
      <c r="A1073" s="107" t="s">
        <v>15</v>
      </c>
      <c r="B1073" s="36">
        <v>6</v>
      </c>
      <c r="C1073" s="36">
        <v>456</v>
      </c>
      <c r="E1073" s="36" t="s">
        <v>2909</v>
      </c>
      <c r="H1073" s="36">
        <f>IF(OR(AND('Раздел 4'!H15&gt;0,'Раздел 6'!H15&gt;0),AND('Раздел 4'!H15=0,'Раздел 6'!H15=0)),0,1)</f>
        <v>0</v>
      </c>
    </row>
    <row r="1074" spans="1:14">
      <c r="A1074" s="107" t="s">
        <v>15</v>
      </c>
      <c r="B1074" s="36">
        <v>6</v>
      </c>
      <c r="C1074" s="36">
        <v>457</v>
      </c>
      <c r="E1074" s="36" t="s">
        <v>2910</v>
      </c>
      <c r="H1074" s="36">
        <f>IF(OR(AND('Раздел 4'!H16&gt;0,'Раздел 6'!H16&gt;0),AND('Раздел 4'!H16=0,'Раздел 6'!H16=0)),0,1)</f>
        <v>0</v>
      </c>
    </row>
    <row r="1075" spans="1:14">
      <c r="A1075" s="107" t="s">
        <v>15</v>
      </c>
      <c r="B1075" s="36">
        <v>6</v>
      </c>
      <c r="C1075" s="36">
        <v>458</v>
      </c>
      <c r="E1075" s="36" t="s">
        <v>2911</v>
      </c>
      <c r="H1075" s="36">
        <f>IF(OR(AND('Раздел 4'!H17&gt;0,'Раздел 6'!H17&gt;0),AND('Раздел 4'!H17=0,'Раздел 6'!H17=0)),0,1)</f>
        <v>0</v>
      </c>
    </row>
    <row r="1076" spans="1:14">
      <c r="A1076" s="107" t="s">
        <v>15</v>
      </c>
      <c r="B1076" s="36">
        <v>6</v>
      </c>
      <c r="C1076" s="36">
        <v>459</v>
      </c>
      <c r="E1076" s="36" t="s">
        <v>2912</v>
      </c>
      <c r="H1076" s="36">
        <f>IF(OR(AND('Раздел 4'!H18&gt;0,'Раздел 6'!H18&gt;0),AND('Раздел 4'!H18=0,'Раздел 6'!H18=0)),0,1)</f>
        <v>0</v>
      </c>
    </row>
    <row r="1077" spans="1:14">
      <c r="A1077" s="107" t="s">
        <v>15</v>
      </c>
      <c r="B1077" s="36">
        <v>6</v>
      </c>
      <c r="C1077" s="36">
        <v>460</v>
      </c>
      <c r="E1077" s="36" t="s">
        <v>2913</v>
      </c>
      <c r="H1077" s="36">
        <f>IF(OR(AND('Раздел 4'!H19&gt;0,'Раздел 6'!H19&gt;0),AND('Раздел 4'!H19=0,'Раздел 6'!H19=0)),0,1)</f>
        <v>0</v>
      </c>
    </row>
    <row r="1078" spans="1:14">
      <c r="A1078" s="107" t="s">
        <v>15</v>
      </c>
      <c r="B1078" s="36">
        <v>6</v>
      </c>
      <c r="C1078" s="36">
        <v>461</v>
      </c>
      <c r="E1078" s="36" t="s">
        <v>2914</v>
      </c>
      <c r="H1078" s="36">
        <f>IF(OR(AND('Раздел 4'!H20&gt;0,'Раздел 6'!H20&gt;0),AND('Раздел 4'!H20=0,'Раздел 6'!H20=0)),0,1)</f>
        <v>0</v>
      </c>
    </row>
    <row r="1079" spans="1:14">
      <c r="A1079" s="107" t="s">
        <v>15</v>
      </c>
      <c r="B1079" s="36">
        <v>6</v>
      </c>
      <c r="C1079" s="36">
        <v>462</v>
      </c>
      <c r="E1079" s="36" t="s">
        <v>2915</v>
      </c>
      <c r="H1079" s="36">
        <f>IF(OR(AND('Раздел 4'!H21&gt;0,'Раздел 6'!H21&gt;0),AND('Раздел 4'!H21=0,'Раздел 6'!H21=0)),0,1)</f>
        <v>0</v>
      </c>
    </row>
    <row r="1080" spans="1:14">
      <c r="A1080" s="107" t="s">
        <v>15</v>
      </c>
      <c r="B1080" s="36">
        <v>6</v>
      </c>
      <c r="C1080" s="36">
        <v>463</v>
      </c>
      <c r="E1080" s="36" t="s">
        <v>2916</v>
      </c>
      <c r="H1080" s="36">
        <f>IF(OR(AND('Раздел 4'!H22&gt;0,'Раздел 6'!H22&gt;0),AND('Раздел 4'!H22=0,'Раздел 6'!H22=0)),0,1)</f>
        <v>0</v>
      </c>
    </row>
    <row r="1081" spans="1:14">
      <c r="A1081" s="107" t="s">
        <v>15</v>
      </c>
      <c r="B1081" s="36">
        <v>6</v>
      </c>
      <c r="C1081" s="36">
        <v>464</v>
      </c>
      <c r="E1081" s="36" t="s">
        <v>2917</v>
      </c>
      <c r="H1081" s="36">
        <f>IF(OR(AND('Раздел 4'!H23&gt;0,'Раздел 6'!H23&gt;0),AND('Раздел 4'!H23=0,'Раздел 6'!H23=0)),0,1)</f>
        <v>0</v>
      </c>
    </row>
    <row r="1082" spans="1:14">
      <c r="A1082" s="107" t="s">
        <v>15</v>
      </c>
      <c r="B1082" s="36">
        <v>6</v>
      </c>
      <c r="C1082" s="36">
        <v>465</v>
      </c>
      <c r="E1082" s="36" t="s">
        <v>2918</v>
      </c>
      <c r="H1082" s="36">
        <f>IF(OR(AND('Раздел 4'!H24&gt;0,'Раздел 6'!H24&gt;0),AND('Раздел 4'!H24=0,'Раздел 6'!H24=0)),0,1)</f>
        <v>0</v>
      </c>
    </row>
    <row r="1083" spans="1:14">
      <c r="A1083" s="107" t="s">
        <v>15</v>
      </c>
      <c r="B1083" s="36">
        <v>6</v>
      </c>
      <c r="C1083" s="36">
        <v>466</v>
      </c>
      <c r="E1083" s="36" t="s">
        <v>2919</v>
      </c>
      <c r="H1083" s="36">
        <f>IF(OR(AND('Раздел 4'!H25&gt;0,'Раздел 6'!H25&gt;0),AND('Раздел 4'!H25=0,'Раздел 6'!H25=0)),0,1)</f>
        <v>0</v>
      </c>
    </row>
    <row r="1084" spans="1:14">
      <c r="A1084" s="107" t="s">
        <v>15</v>
      </c>
      <c r="B1084" s="36">
        <v>6</v>
      </c>
      <c r="C1084" s="36">
        <v>467</v>
      </c>
      <c r="E1084" s="36" t="s">
        <v>2920</v>
      </c>
      <c r="H1084" s="36">
        <f>IF(OR(AND('Раздел 4'!H26&gt;0,'Раздел 6'!H26&gt;0),AND('Раздел 4'!H26=0,'Раздел 6'!H26=0)),0,1)</f>
        <v>0</v>
      </c>
    </row>
    <row r="1085" spans="1:14">
      <c r="A1085" s="107" t="s">
        <v>15</v>
      </c>
      <c r="B1085" s="36">
        <v>6</v>
      </c>
      <c r="C1085" s="36">
        <v>468</v>
      </c>
      <c r="E1085" s="36" t="s">
        <v>2921</v>
      </c>
      <c r="H1085" s="36">
        <f>IF(OR(AND('Раздел 4'!H27&gt;0,'Раздел 6'!H27&gt;0),AND('Раздел 4'!H27=0,'Раздел 6'!H27=0)),0,1)</f>
        <v>0</v>
      </c>
    </row>
    <row r="1086" spans="1:14">
      <c r="A1086" s="107" t="s">
        <v>15</v>
      </c>
      <c r="B1086" s="36">
        <v>6</v>
      </c>
      <c r="C1086" s="36">
        <v>469</v>
      </c>
      <c r="E1086" s="36" t="s">
        <v>2922</v>
      </c>
      <c r="H1086" s="36">
        <f>IF(OR(AND('Раздел 4'!I5&gt;0,'Раздел 6'!I5&gt;0),AND('Раздел 4'!I5=0,'Раздел 6'!I5=0)),0,1)</f>
        <v>0</v>
      </c>
      <c r="N1086" s="209"/>
    </row>
    <row r="1087" spans="1:14">
      <c r="A1087" s="107" t="s">
        <v>15</v>
      </c>
      <c r="B1087" s="36">
        <v>6</v>
      </c>
      <c r="C1087" s="36">
        <v>470</v>
      </c>
      <c r="E1087" s="36" t="s">
        <v>2923</v>
      </c>
      <c r="H1087" s="36">
        <f>IF(OR(AND('Раздел 4'!I6&gt;0,'Раздел 6'!I6&gt;0),AND('Раздел 4'!I6=0,'Раздел 6'!I6=0)),0,1)</f>
        <v>0</v>
      </c>
    </row>
    <row r="1088" spans="1:14">
      <c r="A1088" s="107" t="s">
        <v>15</v>
      </c>
      <c r="B1088" s="36">
        <v>6</v>
      </c>
      <c r="C1088" s="36">
        <v>471</v>
      </c>
      <c r="E1088" s="36" t="s">
        <v>2924</v>
      </c>
      <c r="H1088" s="36">
        <f>IF(OR(AND('Раздел 4'!I7&gt;0,'Раздел 6'!I7&gt;0),AND('Раздел 4'!I7=0,'Раздел 6'!I7=0)),0,1)</f>
        <v>0</v>
      </c>
    </row>
    <row r="1089" spans="1:8">
      <c r="A1089" s="107" t="s">
        <v>15</v>
      </c>
      <c r="B1089" s="36">
        <v>6</v>
      </c>
      <c r="C1089" s="36">
        <v>472</v>
      </c>
      <c r="E1089" s="36" t="s">
        <v>2925</v>
      </c>
      <c r="H1089" s="36">
        <f>IF(OR(AND('Раздел 4'!I8&gt;0,'Раздел 6'!I8&gt;0),AND('Раздел 4'!I8=0,'Раздел 6'!I8=0)),0,1)</f>
        <v>0</v>
      </c>
    </row>
    <row r="1090" spans="1:8">
      <c r="A1090" s="107" t="s">
        <v>15</v>
      </c>
      <c r="B1090" s="36">
        <v>6</v>
      </c>
      <c r="C1090" s="36">
        <v>473</v>
      </c>
      <c r="E1090" s="36" t="s">
        <v>2926</v>
      </c>
      <c r="H1090" s="36">
        <f>IF(OR(AND('Раздел 4'!I9&gt;0,'Раздел 6'!I9&gt;0),AND('Раздел 4'!I9=0,'Раздел 6'!I9=0)),0,1)</f>
        <v>0</v>
      </c>
    </row>
    <row r="1091" spans="1:8">
      <c r="A1091" s="107" t="s">
        <v>15</v>
      </c>
      <c r="B1091" s="36">
        <v>6</v>
      </c>
      <c r="C1091" s="36">
        <v>474</v>
      </c>
      <c r="E1091" s="36" t="s">
        <v>2927</v>
      </c>
      <c r="H1091" s="36">
        <f>IF(OR(AND('Раздел 4'!I10&gt;0,'Раздел 6'!I10&gt;0),AND('Раздел 4'!I10=0,'Раздел 6'!I10=0)),0,1)</f>
        <v>0</v>
      </c>
    </row>
    <row r="1092" spans="1:8">
      <c r="A1092" s="107" t="s">
        <v>15</v>
      </c>
      <c r="B1092" s="36">
        <v>6</v>
      </c>
      <c r="C1092" s="36">
        <v>475</v>
      </c>
      <c r="E1092" s="36" t="s">
        <v>2928</v>
      </c>
      <c r="H1092" s="36">
        <f>IF(OR(AND('Раздел 4'!I11&gt;0,'Раздел 6'!I11&gt;0),AND('Раздел 4'!I11=0,'Раздел 6'!I11=0)),0,1)</f>
        <v>0</v>
      </c>
    </row>
    <row r="1093" spans="1:8">
      <c r="A1093" s="107" t="s">
        <v>15</v>
      </c>
      <c r="B1093" s="36">
        <v>6</v>
      </c>
      <c r="C1093" s="36">
        <v>476</v>
      </c>
      <c r="E1093" s="36" t="s">
        <v>2929</v>
      </c>
      <c r="H1093" s="36">
        <f>IF(OR(AND('Раздел 4'!I12&gt;0,'Раздел 6'!I12&gt;0),AND('Раздел 4'!I12=0,'Раздел 6'!I12=0)),0,1)</f>
        <v>0</v>
      </c>
    </row>
    <row r="1094" spans="1:8">
      <c r="A1094" s="107" t="s">
        <v>15</v>
      </c>
      <c r="B1094" s="36">
        <v>6</v>
      </c>
      <c r="C1094" s="36">
        <v>477</v>
      </c>
      <c r="E1094" s="36" t="s">
        <v>2930</v>
      </c>
      <c r="H1094" s="36">
        <f>IF(OR(AND('Раздел 4'!I13&gt;0,'Раздел 6'!I13&gt;0),AND('Раздел 4'!I13=0,'Раздел 6'!I13=0)),0,1)</f>
        <v>0</v>
      </c>
    </row>
    <row r="1095" spans="1:8">
      <c r="A1095" s="107" t="s">
        <v>15</v>
      </c>
      <c r="B1095" s="36">
        <v>6</v>
      </c>
      <c r="C1095" s="36">
        <v>478</v>
      </c>
      <c r="E1095" s="36" t="s">
        <v>2931</v>
      </c>
      <c r="H1095" s="36">
        <f>IF(OR(AND('Раздел 4'!I14&gt;0,'Раздел 6'!I14&gt;0),AND('Раздел 4'!I14=0,'Раздел 6'!I14=0)),0,1)</f>
        <v>0</v>
      </c>
    </row>
    <row r="1096" spans="1:8">
      <c r="A1096" s="107" t="s">
        <v>15</v>
      </c>
      <c r="B1096" s="36">
        <v>6</v>
      </c>
      <c r="C1096" s="36">
        <v>479</v>
      </c>
      <c r="E1096" s="36" t="s">
        <v>2932</v>
      </c>
      <c r="H1096" s="36">
        <f>IF(OR(AND('Раздел 4'!I15&gt;0,'Раздел 6'!I15&gt;0),AND('Раздел 4'!I15=0,'Раздел 6'!I15=0)),0,1)</f>
        <v>0</v>
      </c>
    </row>
    <row r="1097" spans="1:8">
      <c r="A1097" s="107" t="s">
        <v>15</v>
      </c>
      <c r="B1097" s="36">
        <v>6</v>
      </c>
      <c r="C1097" s="36">
        <v>480</v>
      </c>
      <c r="E1097" s="36" t="s">
        <v>2933</v>
      </c>
      <c r="H1097" s="36">
        <f>IF(OR(AND('Раздел 4'!I16&gt;0,'Раздел 6'!I16&gt;0),AND('Раздел 4'!I16=0,'Раздел 6'!I16=0)),0,1)</f>
        <v>0</v>
      </c>
    </row>
    <row r="1098" spans="1:8">
      <c r="A1098" s="107" t="s">
        <v>15</v>
      </c>
      <c r="B1098" s="36">
        <v>6</v>
      </c>
      <c r="C1098" s="36">
        <v>481</v>
      </c>
      <c r="E1098" s="36" t="s">
        <v>2934</v>
      </c>
      <c r="H1098" s="36">
        <f>IF(OR(AND('Раздел 4'!I17&gt;0,'Раздел 6'!I17&gt;0),AND('Раздел 4'!I17=0,'Раздел 6'!I17=0)),0,1)</f>
        <v>0</v>
      </c>
    </row>
    <row r="1099" spans="1:8">
      <c r="A1099" s="107" t="s">
        <v>15</v>
      </c>
      <c r="B1099" s="36">
        <v>6</v>
      </c>
      <c r="C1099" s="36">
        <v>482</v>
      </c>
      <c r="E1099" s="36" t="s">
        <v>2935</v>
      </c>
      <c r="H1099" s="36">
        <f>IF(OR(AND('Раздел 4'!I18&gt;0,'Раздел 6'!I18&gt;0),AND('Раздел 4'!I18=0,'Раздел 6'!I18=0)),0,1)</f>
        <v>0</v>
      </c>
    </row>
    <row r="1100" spans="1:8">
      <c r="A1100" s="107" t="s">
        <v>15</v>
      </c>
      <c r="B1100" s="36">
        <v>6</v>
      </c>
      <c r="C1100" s="36">
        <v>483</v>
      </c>
      <c r="E1100" s="36" t="s">
        <v>2936</v>
      </c>
      <c r="H1100" s="36">
        <f>IF(OR(AND('Раздел 4'!I19&gt;0,'Раздел 6'!I19&gt;0),AND('Раздел 4'!I19=0,'Раздел 6'!I19=0)),0,1)</f>
        <v>0</v>
      </c>
    </row>
    <row r="1101" spans="1:8">
      <c r="A1101" s="107" t="s">
        <v>15</v>
      </c>
      <c r="B1101" s="36">
        <v>6</v>
      </c>
      <c r="C1101" s="36">
        <v>484</v>
      </c>
      <c r="E1101" s="36" t="s">
        <v>2937</v>
      </c>
      <c r="H1101" s="36">
        <f>IF(OR(AND('Раздел 4'!I20&gt;0,'Раздел 6'!I20&gt;0),AND('Раздел 4'!I20=0,'Раздел 6'!I20=0)),0,1)</f>
        <v>0</v>
      </c>
    </row>
    <row r="1102" spans="1:8">
      <c r="A1102" s="107" t="s">
        <v>15</v>
      </c>
      <c r="B1102" s="36">
        <v>6</v>
      </c>
      <c r="C1102" s="36">
        <v>485</v>
      </c>
      <c r="E1102" s="36" t="s">
        <v>2938</v>
      </c>
      <c r="H1102" s="36">
        <f>IF(OR(AND('Раздел 4'!I21&gt;0,'Раздел 6'!I21&gt;0),AND('Раздел 4'!I21=0,'Раздел 6'!I21=0)),0,1)</f>
        <v>0</v>
      </c>
    </row>
    <row r="1103" spans="1:8">
      <c r="A1103" s="107" t="s">
        <v>15</v>
      </c>
      <c r="B1103" s="36">
        <v>6</v>
      </c>
      <c r="C1103" s="36">
        <v>486</v>
      </c>
      <c r="E1103" s="36" t="s">
        <v>2939</v>
      </c>
      <c r="H1103" s="36">
        <f>IF(OR(AND('Раздел 4'!I22&gt;0,'Раздел 6'!I22&gt;0),AND('Раздел 4'!I22=0,'Раздел 6'!I22=0)),0,1)</f>
        <v>0</v>
      </c>
    </row>
    <row r="1104" spans="1:8">
      <c r="A1104" s="107" t="s">
        <v>15</v>
      </c>
      <c r="B1104" s="36">
        <v>6</v>
      </c>
      <c r="C1104" s="36">
        <v>487</v>
      </c>
      <c r="E1104" s="36" t="s">
        <v>2940</v>
      </c>
      <c r="H1104" s="36">
        <f>IF(OR(AND('Раздел 4'!I23&gt;0,'Раздел 6'!I23&gt;0),AND('Раздел 4'!I23=0,'Раздел 6'!I23=0)),0,1)</f>
        <v>0</v>
      </c>
    </row>
    <row r="1105" spans="1:8">
      <c r="A1105" s="107" t="s">
        <v>15</v>
      </c>
      <c r="B1105" s="36">
        <v>6</v>
      </c>
      <c r="C1105" s="36">
        <v>488</v>
      </c>
      <c r="E1105" s="36" t="s">
        <v>2941</v>
      </c>
      <c r="H1105" s="36">
        <f>IF(OR(AND('Раздел 4'!I24&gt;0,'Раздел 6'!I24&gt;0),AND('Раздел 4'!I24=0,'Раздел 6'!I24=0)),0,1)</f>
        <v>0</v>
      </c>
    </row>
    <row r="1106" spans="1:8">
      <c r="A1106" s="107" t="s">
        <v>15</v>
      </c>
      <c r="B1106" s="36">
        <v>6</v>
      </c>
      <c r="C1106" s="36">
        <v>489</v>
      </c>
      <c r="E1106" s="36" t="s">
        <v>2942</v>
      </c>
      <c r="H1106" s="36">
        <f>IF(OR(AND('Раздел 4'!I25&gt;0,'Раздел 6'!I25&gt;0),AND('Раздел 4'!I25=0,'Раздел 6'!I25=0)),0,1)</f>
        <v>0</v>
      </c>
    </row>
    <row r="1107" spans="1:8">
      <c r="A1107" s="107" t="s">
        <v>15</v>
      </c>
      <c r="B1107" s="36">
        <v>6</v>
      </c>
      <c r="C1107" s="36">
        <v>490</v>
      </c>
      <c r="E1107" s="36" t="s">
        <v>2943</v>
      </c>
      <c r="H1107" s="36">
        <f>IF(OR(AND('Раздел 4'!I26&gt;0,'Раздел 6'!I26&gt;0),AND('Раздел 4'!I26=0,'Раздел 6'!I26=0)),0,1)</f>
        <v>0</v>
      </c>
    </row>
    <row r="1108" spans="1:8">
      <c r="A1108" s="107" t="s">
        <v>15</v>
      </c>
      <c r="B1108" s="36">
        <v>6</v>
      </c>
      <c r="C1108" s="36">
        <v>491</v>
      </c>
      <c r="E1108" s="36" t="s">
        <v>2944</v>
      </c>
      <c r="H1108" s="36">
        <f>IF(OR(AND('Раздел 4'!I27&gt;0,'Раздел 6'!I27&gt;0),AND('Раздел 4'!I27=0,'Раздел 6'!I27=0)),0,1)</f>
        <v>0</v>
      </c>
    </row>
    <row r="1109" spans="1:8">
      <c r="A1109" s="107" t="s">
        <v>15</v>
      </c>
      <c r="B1109" s="36">
        <v>6</v>
      </c>
      <c r="C1109" s="36">
        <v>492</v>
      </c>
      <c r="E1109" s="36" t="s">
        <v>2947</v>
      </c>
      <c r="H1109" s="107">
        <f>IF('Раздел 6'!D5='Раздел 2'!D4+'Раздел 2'!D5+'Раздел 2'!D6+'Раздел 2'!D7+'Раздел 2'!D8,0,1)</f>
        <v>0</v>
      </c>
    </row>
    <row r="1110" spans="1:8">
      <c r="A1110" s="35" t="s">
        <v>15</v>
      </c>
      <c r="B1110" s="35">
        <v>7</v>
      </c>
      <c r="C1110" s="35">
        <v>0</v>
      </c>
      <c r="D1110" s="35">
        <v>0</v>
      </c>
      <c r="E1110" s="108" t="str">
        <f>CONCATENATE("Количество ошибок в разделе 7: ",H1110)</f>
        <v>Количество ошибок в разделе 7: 0</v>
      </c>
      <c r="F1110" s="35"/>
      <c r="G1110" s="35"/>
      <c r="H1110" s="108">
        <f>SUM(H1111:H1319)</f>
        <v>0</v>
      </c>
    </row>
    <row r="1111" spans="1:8">
      <c r="A1111" s="107" t="s">
        <v>15</v>
      </c>
      <c r="B1111" s="36">
        <v>7</v>
      </c>
      <c r="C1111" s="36">
        <v>1</v>
      </c>
      <c r="E1111" s="36" t="s">
        <v>2246</v>
      </c>
      <c r="H1111" s="107">
        <f>IF(SUM('Раздел 7'!D6)&lt;=SUM('Раздел 7'!D5),0,1)</f>
        <v>0</v>
      </c>
    </row>
    <row r="1112" spans="1:8">
      <c r="A1112" s="107" t="s">
        <v>15</v>
      </c>
      <c r="B1112" s="36">
        <v>7</v>
      </c>
      <c r="C1112" s="36">
        <v>2</v>
      </c>
      <c r="E1112" s="36" t="s">
        <v>2247</v>
      </c>
      <c r="H1112" s="107">
        <f>IF(SUM('Раздел 7'!E6)&lt;=SUM('Раздел 7'!E5),0,1)</f>
        <v>0</v>
      </c>
    </row>
    <row r="1113" spans="1:8">
      <c r="A1113" s="107" t="s">
        <v>15</v>
      </c>
      <c r="B1113" s="36">
        <v>7</v>
      </c>
      <c r="C1113" s="36">
        <v>3</v>
      </c>
      <c r="E1113" s="36" t="s">
        <v>2248</v>
      </c>
      <c r="H1113" s="107">
        <f>IF(SUM('Раздел 7'!F6)&lt;=SUM('Раздел 7'!F5),0,1)</f>
        <v>0</v>
      </c>
    </row>
    <row r="1114" spans="1:8">
      <c r="A1114" s="107" t="s">
        <v>15</v>
      </c>
      <c r="B1114" s="36">
        <v>7</v>
      </c>
      <c r="C1114" s="36">
        <v>4</v>
      </c>
      <c r="E1114" s="36" t="s">
        <v>2249</v>
      </c>
      <c r="H1114" s="107">
        <f>IF(SUM('Раздел 7'!G6)&lt;=SUM('Раздел 7'!G5),0,1)</f>
        <v>0</v>
      </c>
    </row>
    <row r="1115" spans="1:8">
      <c r="A1115" s="107" t="s">
        <v>15</v>
      </c>
      <c r="B1115" s="36">
        <v>7</v>
      </c>
      <c r="C1115" s="36">
        <v>5</v>
      </c>
      <c r="E1115" s="36" t="s">
        <v>2250</v>
      </c>
      <c r="H1115" s="107">
        <f>IF(SUM('Раздел 7'!H6)&lt;=SUM('Раздел 7'!H5),0,1)</f>
        <v>0</v>
      </c>
    </row>
    <row r="1116" spans="1:8">
      <c r="A1116" s="107" t="s">
        <v>15</v>
      </c>
      <c r="B1116" s="36">
        <v>7</v>
      </c>
      <c r="C1116" s="36">
        <v>6</v>
      </c>
      <c r="E1116" s="36" t="s">
        <v>2251</v>
      </c>
      <c r="H1116" s="107">
        <f>IF(SUM('Раздел 7'!I6)&lt;=SUM('Раздел 7'!I5),0,1)</f>
        <v>0</v>
      </c>
    </row>
    <row r="1117" spans="1:8">
      <c r="A1117" s="107" t="s">
        <v>15</v>
      </c>
      <c r="B1117" s="36">
        <v>7</v>
      </c>
      <c r="C1117" s="36">
        <v>7</v>
      </c>
      <c r="E1117" s="36" t="s">
        <v>2252</v>
      </c>
      <c r="H1117" s="107">
        <f>IF(SUM('Раздел 7'!J6)&lt;=SUM('Раздел 7'!J5),0,1)</f>
        <v>0</v>
      </c>
    </row>
    <row r="1118" spans="1:8">
      <c r="A1118" s="107" t="s">
        <v>15</v>
      </c>
      <c r="B1118" s="36">
        <v>7</v>
      </c>
      <c r="C1118" s="36">
        <v>8</v>
      </c>
      <c r="E1118" s="36" t="s">
        <v>2253</v>
      </c>
      <c r="H1118" s="107">
        <f>IF(SUM('Раздел 7'!K6)&lt;=SUM('Раздел 7'!K5),0,1)</f>
        <v>0</v>
      </c>
    </row>
    <row r="1119" spans="1:8">
      <c r="A1119" s="107" t="s">
        <v>15</v>
      </c>
      <c r="B1119" s="36">
        <v>7</v>
      </c>
      <c r="C1119" s="36">
        <v>9</v>
      </c>
      <c r="E1119" s="36" t="s">
        <v>2254</v>
      </c>
      <c r="H1119" s="107">
        <f>IF(SUM('Раздел 7'!L6)&lt;=SUM('Раздел 7'!L5),0,1)</f>
        <v>0</v>
      </c>
    </row>
    <row r="1120" spans="1:8">
      <c r="A1120" s="107" t="s">
        <v>15</v>
      </c>
      <c r="B1120" s="36">
        <v>7</v>
      </c>
      <c r="C1120" s="36">
        <v>10</v>
      </c>
      <c r="E1120" s="36" t="s">
        <v>2255</v>
      </c>
      <c r="H1120" s="107">
        <f>IF(SUM('Раздел 7'!D7)&lt;=SUM('Раздел 7'!D5),0,1)</f>
        <v>0</v>
      </c>
    </row>
    <row r="1121" spans="1:8">
      <c r="A1121" s="107" t="s">
        <v>15</v>
      </c>
      <c r="B1121" s="36">
        <v>7</v>
      </c>
      <c r="C1121" s="36">
        <v>11</v>
      </c>
      <c r="E1121" s="36" t="s">
        <v>2256</v>
      </c>
      <c r="H1121" s="107">
        <f>IF(SUM('Раздел 7'!E7)&lt;=SUM('Раздел 7'!E5),0,1)</f>
        <v>0</v>
      </c>
    </row>
    <row r="1122" spans="1:8">
      <c r="A1122" s="107" t="s">
        <v>15</v>
      </c>
      <c r="B1122" s="36">
        <v>7</v>
      </c>
      <c r="C1122" s="36">
        <v>12</v>
      </c>
      <c r="E1122" s="36" t="s">
        <v>2257</v>
      </c>
      <c r="H1122" s="107">
        <f>IF(SUM('Раздел 7'!F7)&lt;=SUM('Раздел 7'!F5),0,1)</f>
        <v>0</v>
      </c>
    </row>
    <row r="1123" spans="1:8">
      <c r="A1123" s="107" t="s">
        <v>15</v>
      </c>
      <c r="B1123" s="36">
        <v>7</v>
      </c>
      <c r="C1123" s="36">
        <v>13</v>
      </c>
      <c r="E1123" s="36" t="s">
        <v>2258</v>
      </c>
      <c r="H1123" s="107">
        <f>IF(SUM('Раздел 7'!G7)&lt;=SUM('Раздел 7'!G5),0,1)</f>
        <v>0</v>
      </c>
    </row>
    <row r="1124" spans="1:8">
      <c r="A1124" s="107" t="s">
        <v>15</v>
      </c>
      <c r="B1124" s="36">
        <v>7</v>
      </c>
      <c r="C1124" s="36">
        <v>14</v>
      </c>
      <c r="E1124" s="36" t="s">
        <v>2259</v>
      </c>
      <c r="H1124" s="107">
        <f>IF(SUM('Раздел 7'!H7)&lt;=SUM('Раздел 7'!H5),0,1)</f>
        <v>0</v>
      </c>
    </row>
    <row r="1125" spans="1:8">
      <c r="A1125" s="107" t="s">
        <v>15</v>
      </c>
      <c r="B1125" s="36">
        <v>7</v>
      </c>
      <c r="C1125" s="36">
        <v>15</v>
      </c>
      <c r="E1125" s="36" t="s">
        <v>2260</v>
      </c>
      <c r="H1125" s="107">
        <f>IF(SUM('Раздел 7'!I7)&lt;=SUM('Раздел 7'!I5),0,1)</f>
        <v>0</v>
      </c>
    </row>
    <row r="1126" spans="1:8">
      <c r="A1126" s="107" t="s">
        <v>15</v>
      </c>
      <c r="B1126" s="36">
        <v>7</v>
      </c>
      <c r="C1126" s="36">
        <v>16</v>
      </c>
      <c r="E1126" s="36" t="s">
        <v>2261</v>
      </c>
      <c r="H1126" s="107">
        <f>IF(SUM('Раздел 7'!J7)&lt;=SUM('Раздел 7'!J5),0,1)</f>
        <v>0</v>
      </c>
    </row>
    <row r="1127" spans="1:8">
      <c r="A1127" s="107" t="s">
        <v>15</v>
      </c>
      <c r="B1127" s="36">
        <v>7</v>
      </c>
      <c r="C1127" s="36">
        <v>17</v>
      </c>
      <c r="E1127" s="36" t="s">
        <v>2262</v>
      </c>
      <c r="H1127" s="107">
        <f>IF(SUM('Раздел 7'!K7)&lt;=SUM('Раздел 7'!K5),0,1)</f>
        <v>0</v>
      </c>
    </row>
    <row r="1128" spans="1:8">
      <c r="A1128" s="107" t="s">
        <v>15</v>
      </c>
      <c r="B1128" s="36">
        <v>7</v>
      </c>
      <c r="C1128" s="36">
        <v>18</v>
      </c>
      <c r="E1128" s="36" t="s">
        <v>2263</v>
      </c>
      <c r="H1128" s="107">
        <f>IF(SUM('Раздел 7'!L7)&lt;=SUM('Раздел 7'!L5),0,1)</f>
        <v>0</v>
      </c>
    </row>
    <row r="1129" spans="1:8">
      <c r="A1129" s="107" t="s">
        <v>15</v>
      </c>
      <c r="B1129" s="36">
        <v>7</v>
      </c>
      <c r="C1129" s="36">
        <v>19</v>
      </c>
      <c r="E1129" s="36" t="s">
        <v>2273</v>
      </c>
      <c r="H1129" s="107">
        <f>IF(SUM('Раздел 7'!D8)&lt;=SUM('Раздел 7'!D7),0,1)</f>
        <v>0</v>
      </c>
    </row>
    <row r="1130" spans="1:8">
      <c r="A1130" s="107" t="s">
        <v>15</v>
      </c>
      <c r="B1130" s="36">
        <v>7</v>
      </c>
      <c r="C1130" s="36">
        <v>20</v>
      </c>
      <c r="E1130" s="36" t="s">
        <v>2274</v>
      </c>
      <c r="H1130" s="107">
        <f>IF(SUM('Раздел 7'!E8)&lt;=SUM('Раздел 7'!E7),0,1)</f>
        <v>0</v>
      </c>
    </row>
    <row r="1131" spans="1:8">
      <c r="A1131" s="107" t="s">
        <v>15</v>
      </c>
      <c r="B1131" s="36">
        <v>7</v>
      </c>
      <c r="C1131" s="36">
        <v>21</v>
      </c>
      <c r="E1131" s="36" t="s">
        <v>2275</v>
      </c>
      <c r="H1131" s="107">
        <f>IF(SUM('Раздел 7'!F8)&lt;=SUM('Раздел 7'!F7),0,1)</f>
        <v>0</v>
      </c>
    </row>
    <row r="1132" spans="1:8">
      <c r="A1132" s="107" t="s">
        <v>15</v>
      </c>
      <c r="B1132" s="36">
        <v>7</v>
      </c>
      <c r="C1132" s="36">
        <v>22</v>
      </c>
      <c r="E1132" s="36" t="s">
        <v>2276</v>
      </c>
      <c r="H1132" s="107">
        <f>IF(SUM('Раздел 7'!G8)&lt;=SUM('Раздел 7'!G7),0,1)</f>
        <v>0</v>
      </c>
    </row>
    <row r="1133" spans="1:8">
      <c r="A1133" s="107" t="s">
        <v>15</v>
      </c>
      <c r="B1133" s="36">
        <v>7</v>
      </c>
      <c r="C1133" s="36">
        <v>23</v>
      </c>
      <c r="E1133" s="36" t="s">
        <v>2277</v>
      </c>
      <c r="H1133" s="107">
        <f>IF(SUM('Раздел 7'!H8)&lt;=SUM('Раздел 7'!H7),0,1)</f>
        <v>0</v>
      </c>
    </row>
    <row r="1134" spans="1:8">
      <c r="A1134" s="107" t="s">
        <v>15</v>
      </c>
      <c r="B1134" s="36">
        <v>7</v>
      </c>
      <c r="C1134" s="36">
        <v>24</v>
      </c>
      <c r="E1134" s="36" t="s">
        <v>2278</v>
      </c>
      <c r="H1134" s="107">
        <f>IF(SUM('Раздел 7'!I8)&lt;=SUM('Раздел 7'!I7),0,1)</f>
        <v>0</v>
      </c>
    </row>
    <row r="1135" spans="1:8">
      <c r="A1135" s="107" t="s">
        <v>15</v>
      </c>
      <c r="B1135" s="36">
        <v>7</v>
      </c>
      <c r="C1135" s="36">
        <v>25</v>
      </c>
      <c r="E1135" s="36" t="s">
        <v>2279</v>
      </c>
      <c r="H1135" s="107">
        <f>IF(SUM('Раздел 7'!J8)&lt;=SUM('Раздел 7'!J7),0,1)</f>
        <v>0</v>
      </c>
    </row>
    <row r="1136" spans="1:8">
      <c r="A1136" s="107" t="s">
        <v>15</v>
      </c>
      <c r="B1136" s="36">
        <v>7</v>
      </c>
      <c r="C1136" s="36">
        <v>26</v>
      </c>
      <c r="E1136" s="36" t="s">
        <v>2280</v>
      </c>
      <c r="H1136" s="107">
        <f>IF(SUM('Раздел 7'!K8)&lt;=SUM('Раздел 7'!K7),0,1)</f>
        <v>0</v>
      </c>
    </row>
    <row r="1137" spans="1:8">
      <c r="A1137" s="107" t="s">
        <v>15</v>
      </c>
      <c r="B1137" s="36">
        <v>7</v>
      </c>
      <c r="C1137" s="36">
        <v>27</v>
      </c>
      <c r="E1137" s="36" t="s">
        <v>2281</v>
      </c>
      <c r="H1137" s="107">
        <f>IF(SUM('Раздел 7'!L8)&lt;=SUM('Раздел 7'!L7),0,1)</f>
        <v>0</v>
      </c>
    </row>
    <row r="1138" spans="1:8">
      <c r="A1138" s="107" t="s">
        <v>15</v>
      </c>
      <c r="B1138" s="36">
        <v>7</v>
      </c>
      <c r="C1138" s="36">
        <v>28</v>
      </c>
      <c r="E1138" s="36" t="s">
        <v>2264</v>
      </c>
      <c r="H1138" s="107">
        <f>IF(SUM('Раздел 7'!D8)&lt;=SUM('Раздел 7'!D6),0,1)</f>
        <v>0</v>
      </c>
    </row>
    <row r="1139" spans="1:8">
      <c r="A1139" s="107" t="s">
        <v>15</v>
      </c>
      <c r="B1139" s="36">
        <v>7</v>
      </c>
      <c r="C1139" s="36">
        <v>29</v>
      </c>
      <c r="E1139" s="36" t="s">
        <v>2265</v>
      </c>
      <c r="H1139" s="107">
        <f>IF(SUM('Раздел 7'!E8)&lt;=SUM('Раздел 7'!E6),0,1)</f>
        <v>0</v>
      </c>
    </row>
    <row r="1140" spans="1:8">
      <c r="A1140" s="107" t="s">
        <v>15</v>
      </c>
      <c r="B1140" s="36">
        <v>7</v>
      </c>
      <c r="C1140" s="36">
        <v>30</v>
      </c>
      <c r="E1140" s="36" t="s">
        <v>2266</v>
      </c>
      <c r="H1140" s="107">
        <f>IF(SUM('Раздел 7'!F8)&lt;=SUM('Раздел 7'!F6),0,1)</f>
        <v>0</v>
      </c>
    </row>
    <row r="1141" spans="1:8">
      <c r="A1141" s="107" t="s">
        <v>15</v>
      </c>
      <c r="B1141" s="36">
        <v>7</v>
      </c>
      <c r="C1141" s="36">
        <v>31</v>
      </c>
      <c r="E1141" s="36" t="s">
        <v>2267</v>
      </c>
      <c r="H1141" s="107">
        <f>IF(SUM('Раздел 7'!G8)&lt;=SUM('Раздел 7'!G6),0,1)</f>
        <v>0</v>
      </c>
    </row>
    <row r="1142" spans="1:8">
      <c r="A1142" s="107" t="s">
        <v>15</v>
      </c>
      <c r="B1142" s="36">
        <v>7</v>
      </c>
      <c r="C1142" s="36">
        <v>32</v>
      </c>
      <c r="E1142" s="36" t="s">
        <v>2268</v>
      </c>
      <c r="H1142" s="107">
        <f>IF(SUM('Раздел 7'!H8)&lt;=SUM('Раздел 7'!H6),0,1)</f>
        <v>0</v>
      </c>
    </row>
    <row r="1143" spans="1:8">
      <c r="A1143" s="107" t="s">
        <v>15</v>
      </c>
      <c r="B1143" s="36">
        <v>7</v>
      </c>
      <c r="C1143" s="36">
        <v>33</v>
      </c>
      <c r="E1143" s="36" t="s">
        <v>2269</v>
      </c>
      <c r="H1143" s="107">
        <f>IF(SUM('Раздел 7'!I8)&lt;=SUM('Раздел 7'!I6),0,1)</f>
        <v>0</v>
      </c>
    </row>
    <row r="1144" spans="1:8">
      <c r="A1144" s="107" t="s">
        <v>15</v>
      </c>
      <c r="B1144" s="36">
        <v>7</v>
      </c>
      <c r="C1144" s="36">
        <v>34</v>
      </c>
      <c r="E1144" s="36" t="s">
        <v>2270</v>
      </c>
      <c r="H1144" s="107">
        <f>IF(SUM('Раздел 7'!J8)&lt;=SUM('Раздел 7'!J6),0,1)</f>
        <v>0</v>
      </c>
    </row>
    <row r="1145" spans="1:8">
      <c r="A1145" s="107" t="s">
        <v>15</v>
      </c>
      <c r="B1145" s="36">
        <v>7</v>
      </c>
      <c r="C1145" s="36">
        <v>35</v>
      </c>
      <c r="E1145" s="36" t="s">
        <v>2271</v>
      </c>
      <c r="H1145" s="107">
        <f>IF(SUM('Раздел 7'!K8)&lt;=SUM('Раздел 7'!K6),0,1)</f>
        <v>0</v>
      </c>
    </row>
    <row r="1146" spans="1:8">
      <c r="A1146" s="107" t="s">
        <v>15</v>
      </c>
      <c r="B1146" s="36">
        <v>7</v>
      </c>
      <c r="C1146" s="36">
        <v>36</v>
      </c>
      <c r="E1146" s="36" t="s">
        <v>2272</v>
      </c>
      <c r="H1146" s="107">
        <f>IF(SUM('Раздел 7'!L8)&lt;=SUM('Раздел 7'!L6),0,1)</f>
        <v>0</v>
      </c>
    </row>
    <row r="1147" spans="1:8">
      <c r="A1147" s="107" t="s">
        <v>15</v>
      </c>
      <c r="B1147" s="36">
        <v>7</v>
      </c>
      <c r="C1147" s="36">
        <v>28</v>
      </c>
      <c r="E1147" s="36" t="s">
        <v>2399</v>
      </c>
      <c r="H1147" s="107">
        <f>IF(SUM('Раздел 7'!D8)&lt;=SUM('Раздел 7'!D5),0,1)</f>
        <v>0</v>
      </c>
    </row>
    <row r="1148" spans="1:8">
      <c r="A1148" s="107" t="s">
        <v>15</v>
      </c>
      <c r="B1148" s="36">
        <v>7</v>
      </c>
      <c r="C1148" s="36">
        <v>29</v>
      </c>
      <c r="E1148" s="36" t="s">
        <v>2400</v>
      </c>
      <c r="H1148" s="107">
        <f>IF(SUM('Раздел 7'!E8)&lt;=SUM('Раздел 7'!E5),0,1)</f>
        <v>0</v>
      </c>
    </row>
    <row r="1149" spans="1:8">
      <c r="A1149" s="107" t="s">
        <v>15</v>
      </c>
      <c r="B1149" s="36">
        <v>7</v>
      </c>
      <c r="C1149" s="36">
        <v>30</v>
      </c>
      <c r="E1149" s="36" t="s">
        <v>2401</v>
      </c>
      <c r="H1149" s="107">
        <f>IF(SUM('Раздел 7'!F8)&lt;=SUM('Раздел 7'!F5),0,1)</f>
        <v>0</v>
      </c>
    </row>
    <row r="1150" spans="1:8">
      <c r="A1150" s="107" t="s">
        <v>15</v>
      </c>
      <c r="B1150" s="36">
        <v>7</v>
      </c>
      <c r="C1150" s="36">
        <v>31</v>
      </c>
      <c r="E1150" s="36" t="s">
        <v>2402</v>
      </c>
      <c r="H1150" s="107">
        <f>IF(SUM('Раздел 7'!G8)&lt;=SUM('Раздел 7'!G5),0,1)</f>
        <v>0</v>
      </c>
    </row>
    <row r="1151" spans="1:8">
      <c r="A1151" s="107" t="s">
        <v>15</v>
      </c>
      <c r="B1151" s="36">
        <v>7</v>
      </c>
      <c r="C1151" s="36">
        <v>32</v>
      </c>
      <c r="E1151" s="36" t="s">
        <v>2403</v>
      </c>
      <c r="H1151" s="107">
        <f>IF(SUM('Раздел 7'!H8)&lt;=SUM('Раздел 7'!H5),0,1)</f>
        <v>0</v>
      </c>
    </row>
    <row r="1152" spans="1:8">
      <c r="A1152" s="107" t="s">
        <v>15</v>
      </c>
      <c r="B1152" s="36">
        <v>7</v>
      </c>
      <c r="C1152" s="36">
        <v>33</v>
      </c>
      <c r="E1152" s="36" t="s">
        <v>2404</v>
      </c>
      <c r="H1152" s="107">
        <f>IF(SUM('Раздел 7'!I8)&lt;=SUM('Раздел 7'!I5),0,1)</f>
        <v>0</v>
      </c>
    </row>
    <row r="1153" spans="1:8">
      <c r="A1153" s="107" t="s">
        <v>15</v>
      </c>
      <c r="B1153" s="36">
        <v>7</v>
      </c>
      <c r="C1153" s="36">
        <v>34</v>
      </c>
      <c r="E1153" s="36" t="s">
        <v>2405</v>
      </c>
      <c r="H1153" s="107">
        <f>IF(SUM('Раздел 7'!J8)&lt;=SUM('Раздел 7'!J5),0,1)</f>
        <v>0</v>
      </c>
    </row>
    <row r="1154" spans="1:8">
      <c r="A1154" s="107" t="s">
        <v>15</v>
      </c>
      <c r="B1154" s="36">
        <v>7</v>
      </c>
      <c r="C1154" s="36">
        <v>35</v>
      </c>
      <c r="E1154" s="36" t="s">
        <v>2406</v>
      </c>
      <c r="H1154" s="107">
        <f>IF(SUM('Раздел 7'!K8)&lt;=SUM('Раздел 7'!K5),0,1)</f>
        <v>0</v>
      </c>
    </row>
    <row r="1155" spans="1:8">
      <c r="A1155" s="107" t="s">
        <v>15</v>
      </c>
      <c r="B1155" s="36">
        <v>7</v>
      </c>
      <c r="C1155" s="36">
        <v>36</v>
      </c>
      <c r="E1155" s="36" t="s">
        <v>2407</v>
      </c>
      <c r="H1155" s="107">
        <f>IF(SUM('Раздел 7'!L8)&lt;=SUM('Раздел 7'!L5),0,1)</f>
        <v>0</v>
      </c>
    </row>
    <row r="1156" spans="1:8">
      <c r="A1156" s="107" t="s">
        <v>15</v>
      </c>
      <c r="B1156" s="36">
        <v>7</v>
      </c>
      <c r="C1156" s="36">
        <v>1</v>
      </c>
      <c r="E1156" s="36" t="s">
        <v>2300</v>
      </c>
      <c r="H1156" s="107">
        <f>IF(SUM('Раздел 7'!D9)&lt;=SUM('Раздел 7'!D5),0,1)</f>
        <v>0</v>
      </c>
    </row>
    <row r="1157" spans="1:8">
      <c r="A1157" s="107" t="s">
        <v>15</v>
      </c>
      <c r="B1157" s="36">
        <v>7</v>
      </c>
      <c r="C1157" s="36">
        <v>2</v>
      </c>
      <c r="E1157" s="36" t="s">
        <v>2301</v>
      </c>
      <c r="H1157" s="107">
        <f>IF(SUM('Раздел 7'!E9)&lt;=SUM('Раздел 7'!E5),0,1)</f>
        <v>0</v>
      </c>
    </row>
    <row r="1158" spans="1:8">
      <c r="A1158" s="107" t="s">
        <v>15</v>
      </c>
      <c r="B1158" s="36">
        <v>7</v>
      </c>
      <c r="C1158" s="36">
        <v>3</v>
      </c>
      <c r="E1158" s="36" t="s">
        <v>2302</v>
      </c>
      <c r="H1158" s="107">
        <f>IF(SUM('Раздел 7'!F9)&lt;=SUM('Раздел 7'!F5),0,1)</f>
        <v>0</v>
      </c>
    </row>
    <row r="1159" spans="1:8">
      <c r="A1159" s="107" t="s">
        <v>15</v>
      </c>
      <c r="B1159" s="36">
        <v>7</v>
      </c>
      <c r="C1159" s="36">
        <v>4</v>
      </c>
      <c r="E1159" s="36" t="s">
        <v>2303</v>
      </c>
      <c r="H1159" s="107">
        <f>IF(SUM('Раздел 7'!G9)&lt;=SUM('Раздел 7'!G5),0,1)</f>
        <v>0</v>
      </c>
    </row>
    <row r="1160" spans="1:8">
      <c r="A1160" s="107" t="s">
        <v>15</v>
      </c>
      <c r="B1160" s="36">
        <v>7</v>
      </c>
      <c r="C1160" s="36">
        <v>5</v>
      </c>
      <c r="E1160" s="36" t="s">
        <v>2304</v>
      </c>
      <c r="H1160" s="107">
        <f>IF(SUM('Раздел 7'!H9)&lt;=SUM('Раздел 7'!H5),0,1)</f>
        <v>0</v>
      </c>
    </row>
    <row r="1161" spans="1:8">
      <c r="A1161" s="107" t="s">
        <v>15</v>
      </c>
      <c r="B1161" s="36">
        <v>7</v>
      </c>
      <c r="C1161" s="36">
        <v>6</v>
      </c>
      <c r="E1161" s="36" t="s">
        <v>2305</v>
      </c>
      <c r="H1161" s="107">
        <f>IF(SUM('Раздел 7'!I9)&lt;=SUM('Раздел 7'!I5),0,1)</f>
        <v>0</v>
      </c>
    </row>
    <row r="1162" spans="1:8">
      <c r="A1162" s="107" t="s">
        <v>15</v>
      </c>
      <c r="B1162" s="36">
        <v>7</v>
      </c>
      <c r="C1162" s="36">
        <v>7</v>
      </c>
      <c r="E1162" s="36" t="s">
        <v>2306</v>
      </c>
      <c r="H1162" s="107">
        <f>IF(SUM('Раздел 7'!J9)&lt;=SUM('Раздел 7'!J5),0,1)</f>
        <v>0</v>
      </c>
    </row>
    <row r="1163" spans="1:8">
      <c r="A1163" s="107" t="s">
        <v>15</v>
      </c>
      <c r="B1163" s="36">
        <v>7</v>
      </c>
      <c r="C1163" s="36">
        <v>8</v>
      </c>
      <c r="E1163" s="36" t="s">
        <v>2307</v>
      </c>
      <c r="H1163" s="107">
        <f>IF(SUM('Раздел 7'!K9)&lt;=SUM('Раздел 7'!K5),0,1)</f>
        <v>0</v>
      </c>
    </row>
    <row r="1164" spans="1:8">
      <c r="A1164" s="107" t="s">
        <v>15</v>
      </c>
      <c r="B1164" s="36">
        <v>7</v>
      </c>
      <c r="C1164" s="36">
        <v>9</v>
      </c>
      <c r="E1164" s="36" t="s">
        <v>2308</v>
      </c>
      <c r="H1164" s="107">
        <f>IF(SUM('Раздел 7'!L9)&lt;=SUM('Раздел 7'!L5),0,1)</f>
        <v>0</v>
      </c>
    </row>
    <row r="1165" spans="1:8">
      <c r="A1165" s="107" t="s">
        <v>15</v>
      </c>
      <c r="B1165" s="36">
        <v>7</v>
      </c>
      <c r="C1165" s="36">
        <v>1</v>
      </c>
      <c r="E1165" s="36" t="s">
        <v>2417</v>
      </c>
      <c r="H1165" s="107">
        <f>IF(SUM('Раздел 7'!D10)&lt;=SUM('Раздел 7'!D5),0,1)</f>
        <v>0</v>
      </c>
    </row>
    <row r="1166" spans="1:8">
      <c r="A1166" s="107" t="s">
        <v>15</v>
      </c>
      <c r="B1166" s="36">
        <v>7</v>
      </c>
      <c r="C1166" s="36">
        <v>2</v>
      </c>
      <c r="E1166" s="36" t="s">
        <v>2418</v>
      </c>
      <c r="H1166" s="107">
        <f>IF(SUM('Раздел 7'!E10)&lt;=SUM('Раздел 7'!E5),0,1)</f>
        <v>0</v>
      </c>
    </row>
    <row r="1167" spans="1:8">
      <c r="A1167" s="107" t="s">
        <v>15</v>
      </c>
      <c r="B1167" s="36">
        <v>7</v>
      </c>
      <c r="C1167" s="36">
        <v>3</v>
      </c>
      <c r="E1167" s="36" t="s">
        <v>2419</v>
      </c>
      <c r="H1167" s="107">
        <f>IF(SUM('Раздел 7'!F10)&lt;=SUM('Раздел 7'!F5),0,1)</f>
        <v>0</v>
      </c>
    </row>
    <row r="1168" spans="1:8">
      <c r="A1168" s="107" t="s">
        <v>15</v>
      </c>
      <c r="B1168" s="36">
        <v>7</v>
      </c>
      <c r="C1168" s="36">
        <v>4</v>
      </c>
      <c r="E1168" s="36" t="s">
        <v>2420</v>
      </c>
      <c r="H1168" s="107">
        <f>IF(SUM('Раздел 7'!G10)&lt;=SUM('Раздел 7'!G5),0,1)</f>
        <v>0</v>
      </c>
    </row>
    <row r="1169" spans="1:8">
      <c r="A1169" s="107" t="s">
        <v>15</v>
      </c>
      <c r="B1169" s="36">
        <v>7</v>
      </c>
      <c r="C1169" s="36">
        <v>5</v>
      </c>
      <c r="E1169" s="36" t="s">
        <v>2421</v>
      </c>
      <c r="H1169" s="107">
        <f>IF(SUM('Раздел 7'!H10)&lt;=SUM('Раздел 7'!H5),0,1)</f>
        <v>0</v>
      </c>
    </row>
    <row r="1170" spans="1:8">
      <c r="A1170" s="107" t="s">
        <v>15</v>
      </c>
      <c r="B1170" s="36">
        <v>7</v>
      </c>
      <c r="C1170" s="36">
        <v>6</v>
      </c>
      <c r="E1170" s="36" t="s">
        <v>2422</v>
      </c>
      <c r="H1170" s="107">
        <f>IF(SUM('Раздел 7'!I10)&lt;=SUM('Раздел 7'!I5),0,1)</f>
        <v>0</v>
      </c>
    </row>
    <row r="1171" spans="1:8">
      <c r="A1171" s="107" t="s">
        <v>15</v>
      </c>
      <c r="B1171" s="36">
        <v>7</v>
      </c>
      <c r="C1171" s="36">
        <v>7</v>
      </c>
      <c r="E1171" s="36" t="s">
        <v>2423</v>
      </c>
      <c r="H1171" s="107">
        <f>IF(SUM('Раздел 7'!J10)&lt;=SUM('Раздел 7'!J5),0,1)</f>
        <v>0</v>
      </c>
    </row>
    <row r="1172" spans="1:8">
      <c r="A1172" s="107" t="s">
        <v>15</v>
      </c>
      <c r="B1172" s="36">
        <v>7</v>
      </c>
      <c r="C1172" s="36">
        <v>8</v>
      </c>
      <c r="E1172" s="36" t="s">
        <v>2424</v>
      </c>
      <c r="H1172" s="107">
        <f>IF(SUM('Раздел 7'!K10)&lt;=SUM('Раздел 7'!K5),0,1)</f>
        <v>0</v>
      </c>
    </row>
    <row r="1173" spans="1:8">
      <c r="A1173" s="107" t="s">
        <v>15</v>
      </c>
      <c r="B1173" s="36">
        <v>7</v>
      </c>
      <c r="C1173" s="36">
        <v>9</v>
      </c>
      <c r="E1173" s="36" t="s">
        <v>2425</v>
      </c>
      <c r="H1173" s="107">
        <f>IF(SUM('Раздел 7'!L10)&lt;=SUM('Раздел 7'!L5),0,1)</f>
        <v>0</v>
      </c>
    </row>
    <row r="1174" spans="1:8">
      <c r="A1174" s="107" t="s">
        <v>15</v>
      </c>
      <c r="B1174" s="36">
        <v>7</v>
      </c>
      <c r="C1174" s="36">
        <v>28</v>
      </c>
      <c r="E1174" s="36" t="s">
        <v>2408</v>
      </c>
      <c r="H1174" s="107">
        <f>IF(SUM('Раздел 7'!D12)&lt;=SUM('Раздел 7'!D5),0,1)</f>
        <v>0</v>
      </c>
    </row>
    <row r="1175" spans="1:8">
      <c r="A1175" s="107" t="s">
        <v>15</v>
      </c>
      <c r="B1175" s="36">
        <v>7</v>
      </c>
      <c r="C1175" s="36">
        <v>29</v>
      </c>
      <c r="E1175" s="36" t="s">
        <v>2409</v>
      </c>
      <c r="H1175" s="107">
        <f>IF(SUM('Раздел 7'!E12)&lt;=SUM('Раздел 7'!E5),0,1)</f>
        <v>0</v>
      </c>
    </row>
    <row r="1176" spans="1:8">
      <c r="A1176" s="107" t="s">
        <v>15</v>
      </c>
      <c r="B1176" s="36">
        <v>7</v>
      </c>
      <c r="C1176" s="36">
        <v>30</v>
      </c>
      <c r="E1176" s="36" t="s">
        <v>2410</v>
      </c>
      <c r="H1176" s="107">
        <f>IF(SUM('Раздел 7'!F12)&lt;=SUM('Раздел 7'!F5),0,1)</f>
        <v>0</v>
      </c>
    </row>
    <row r="1177" spans="1:8">
      <c r="A1177" s="107" t="s">
        <v>15</v>
      </c>
      <c r="B1177" s="36">
        <v>7</v>
      </c>
      <c r="C1177" s="36">
        <v>31</v>
      </c>
      <c r="E1177" s="36" t="s">
        <v>2411</v>
      </c>
      <c r="H1177" s="107">
        <f>IF(SUM('Раздел 7'!G12)&lt;=SUM('Раздел 7'!G5),0,1)</f>
        <v>0</v>
      </c>
    </row>
    <row r="1178" spans="1:8">
      <c r="A1178" s="107" t="s">
        <v>15</v>
      </c>
      <c r="B1178" s="36">
        <v>7</v>
      </c>
      <c r="C1178" s="36">
        <v>32</v>
      </c>
      <c r="E1178" s="36" t="s">
        <v>2412</v>
      </c>
      <c r="H1178" s="107">
        <f>IF(SUM('Раздел 7'!H12)&lt;=SUM('Раздел 7'!H5),0,1)</f>
        <v>0</v>
      </c>
    </row>
    <row r="1179" spans="1:8">
      <c r="A1179" s="107" t="s">
        <v>15</v>
      </c>
      <c r="B1179" s="36">
        <v>7</v>
      </c>
      <c r="C1179" s="36">
        <v>33</v>
      </c>
      <c r="E1179" s="36" t="s">
        <v>2413</v>
      </c>
      <c r="H1179" s="107">
        <f>IF(SUM('Раздел 7'!I12)&lt;=SUM('Раздел 7'!I5),0,1)</f>
        <v>0</v>
      </c>
    </row>
    <row r="1180" spans="1:8">
      <c r="A1180" s="107" t="s">
        <v>15</v>
      </c>
      <c r="B1180" s="36">
        <v>7</v>
      </c>
      <c r="C1180" s="36">
        <v>34</v>
      </c>
      <c r="E1180" s="36" t="s">
        <v>2414</v>
      </c>
      <c r="H1180" s="107">
        <f>IF(SUM('Раздел 7'!J12)&lt;=SUM('Раздел 7'!J5),0,1)</f>
        <v>0</v>
      </c>
    </row>
    <row r="1181" spans="1:8">
      <c r="A1181" s="107" t="s">
        <v>15</v>
      </c>
      <c r="B1181" s="36">
        <v>7</v>
      </c>
      <c r="C1181" s="36">
        <v>35</v>
      </c>
      <c r="E1181" s="36" t="s">
        <v>2415</v>
      </c>
      <c r="H1181" s="107">
        <f>IF(SUM('Раздел 7'!K12)&lt;=SUM('Раздел 7'!K5),0,1)</f>
        <v>0</v>
      </c>
    </row>
    <row r="1182" spans="1:8">
      <c r="A1182" s="107" t="s">
        <v>15</v>
      </c>
      <c r="B1182" s="36">
        <v>7</v>
      </c>
      <c r="C1182" s="36">
        <v>36</v>
      </c>
      <c r="E1182" s="36" t="s">
        <v>2416</v>
      </c>
      <c r="H1182" s="107">
        <f>IF(SUM('Раздел 7'!L12)&lt;=SUM('Раздел 7'!L5),0,1)</f>
        <v>0</v>
      </c>
    </row>
    <row r="1183" spans="1:8">
      <c r="A1183" s="107" t="s">
        <v>15</v>
      </c>
      <c r="B1183" s="36">
        <v>7</v>
      </c>
      <c r="C1183" s="36">
        <v>1</v>
      </c>
      <c r="E1183" s="36" t="s">
        <v>2309</v>
      </c>
      <c r="H1183" s="107">
        <f>IF(SUM('Раздел 7'!D13)&lt;=SUM('Раздел 7'!D5),0,1)</f>
        <v>0</v>
      </c>
    </row>
    <row r="1184" spans="1:8">
      <c r="A1184" s="107" t="s">
        <v>15</v>
      </c>
      <c r="B1184" s="36">
        <v>7</v>
      </c>
      <c r="C1184" s="36">
        <v>2</v>
      </c>
      <c r="E1184" s="36" t="s">
        <v>2310</v>
      </c>
      <c r="H1184" s="107">
        <f>IF(SUM('Раздел 7'!E13)&lt;=SUM('Раздел 7'!E5),0,1)</f>
        <v>0</v>
      </c>
    </row>
    <row r="1185" spans="1:8">
      <c r="A1185" s="107" t="s">
        <v>15</v>
      </c>
      <c r="B1185" s="36">
        <v>7</v>
      </c>
      <c r="C1185" s="36">
        <v>3</v>
      </c>
      <c r="E1185" s="36" t="s">
        <v>2311</v>
      </c>
      <c r="H1185" s="107">
        <f>IF(SUM('Раздел 7'!F13)&lt;=SUM('Раздел 7'!F5),0,1)</f>
        <v>0</v>
      </c>
    </row>
    <row r="1186" spans="1:8">
      <c r="A1186" s="107" t="s">
        <v>15</v>
      </c>
      <c r="B1186" s="36">
        <v>7</v>
      </c>
      <c r="C1186" s="36">
        <v>4</v>
      </c>
      <c r="E1186" s="36" t="s">
        <v>2312</v>
      </c>
      <c r="H1186" s="107">
        <f>IF(SUM('Раздел 7'!G13)&lt;=SUM('Раздел 7'!G5),0,1)</f>
        <v>0</v>
      </c>
    </row>
    <row r="1187" spans="1:8">
      <c r="A1187" s="107" t="s">
        <v>15</v>
      </c>
      <c r="B1187" s="36">
        <v>7</v>
      </c>
      <c r="C1187" s="36">
        <v>5</v>
      </c>
      <c r="E1187" s="36" t="s">
        <v>2313</v>
      </c>
      <c r="H1187" s="107">
        <f>IF(SUM('Раздел 7'!H13)&lt;=SUM('Раздел 7'!H5),0,1)</f>
        <v>0</v>
      </c>
    </row>
    <row r="1188" spans="1:8">
      <c r="A1188" s="107" t="s">
        <v>15</v>
      </c>
      <c r="B1188" s="36">
        <v>7</v>
      </c>
      <c r="C1188" s="36">
        <v>6</v>
      </c>
      <c r="E1188" s="36" t="s">
        <v>2314</v>
      </c>
      <c r="H1188" s="107">
        <f>IF(SUM('Раздел 7'!I13)&lt;=SUM('Раздел 7'!I5),0,1)</f>
        <v>0</v>
      </c>
    </row>
    <row r="1189" spans="1:8">
      <c r="A1189" s="107" t="s">
        <v>15</v>
      </c>
      <c r="B1189" s="36">
        <v>7</v>
      </c>
      <c r="C1189" s="36">
        <v>7</v>
      </c>
      <c r="E1189" s="36" t="s">
        <v>2315</v>
      </c>
      <c r="H1189" s="107">
        <f>IF(SUM('Раздел 7'!J13)&lt;=SUM('Раздел 7'!J5),0,1)</f>
        <v>0</v>
      </c>
    </row>
    <row r="1190" spans="1:8">
      <c r="A1190" s="107" t="s">
        <v>15</v>
      </c>
      <c r="B1190" s="36">
        <v>7</v>
      </c>
      <c r="C1190" s="36">
        <v>8</v>
      </c>
      <c r="E1190" s="36" t="s">
        <v>2316</v>
      </c>
      <c r="H1190" s="107">
        <f>IF(SUM('Раздел 7'!K13)&lt;=SUM('Раздел 7'!K5),0,1)</f>
        <v>0</v>
      </c>
    </row>
    <row r="1191" spans="1:8">
      <c r="A1191" s="107" t="s">
        <v>15</v>
      </c>
      <c r="B1191" s="36">
        <v>7</v>
      </c>
      <c r="C1191" s="36">
        <v>9</v>
      </c>
      <c r="E1191" s="36" t="s">
        <v>2317</v>
      </c>
      <c r="H1191" s="107">
        <f>IF(SUM('Раздел 7'!L13)&lt;=SUM('Раздел 7'!L5),0,1)</f>
        <v>0</v>
      </c>
    </row>
    <row r="1192" spans="1:8">
      <c r="A1192" s="107" t="s">
        <v>15</v>
      </c>
      <c r="B1192" s="36">
        <v>7</v>
      </c>
      <c r="C1192" s="36">
        <v>1</v>
      </c>
      <c r="E1192" s="36" t="s">
        <v>2426</v>
      </c>
      <c r="H1192" s="107">
        <f>IF(SUM('Раздел 7'!D14)&lt;=SUM('Раздел 7'!D5),0,1)</f>
        <v>0</v>
      </c>
    </row>
    <row r="1193" spans="1:8">
      <c r="A1193" s="107" t="s">
        <v>15</v>
      </c>
      <c r="B1193" s="36">
        <v>7</v>
      </c>
      <c r="C1193" s="36">
        <v>2</v>
      </c>
      <c r="E1193" s="36" t="s">
        <v>2427</v>
      </c>
      <c r="H1193" s="107">
        <f>IF(SUM('Раздел 7'!E14)&lt;=SUM('Раздел 7'!E5),0,1)</f>
        <v>0</v>
      </c>
    </row>
    <row r="1194" spans="1:8">
      <c r="A1194" s="107" t="s">
        <v>15</v>
      </c>
      <c r="B1194" s="36">
        <v>7</v>
      </c>
      <c r="C1194" s="36">
        <v>3</v>
      </c>
      <c r="E1194" s="36" t="s">
        <v>2428</v>
      </c>
      <c r="H1194" s="107">
        <f>IF(SUM('Раздел 7'!F14)&lt;=SUM('Раздел 7'!F5),0,1)</f>
        <v>0</v>
      </c>
    </row>
    <row r="1195" spans="1:8">
      <c r="A1195" s="107" t="s">
        <v>15</v>
      </c>
      <c r="B1195" s="36">
        <v>7</v>
      </c>
      <c r="C1195" s="36">
        <v>4</v>
      </c>
      <c r="E1195" s="36" t="s">
        <v>2429</v>
      </c>
      <c r="H1195" s="107">
        <f>IF(SUM('Раздел 7'!G14)&lt;=SUM('Раздел 7'!G5),0,1)</f>
        <v>0</v>
      </c>
    </row>
    <row r="1196" spans="1:8">
      <c r="A1196" s="107" t="s">
        <v>15</v>
      </c>
      <c r="B1196" s="36">
        <v>7</v>
      </c>
      <c r="C1196" s="36">
        <v>5</v>
      </c>
      <c r="E1196" s="36" t="s">
        <v>2430</v>
      </c>
      <c r="H1196" s="107">
        <f>IF(SUM('Раздел 7'!H14)&lt;=SUM('Раздел 7'!H5),0,1)</f>
        <v>0</v>
      </c>
    </row>
    <row r="1197" spans="1:8">
      <c r="A1197" s="107" t="s">
        <v>15</v>
      </c>
      <c r="B1197" s="36">
        <v>7</v>
      </c>
      <c r="C1197" s="36">
        <v>6</v>
      </c>
      <c r="E1197" s="36" t="s">
        <v>2431</v>
      </c>
      <c r="H1197" s="107">
        <f>IF(SUM('Раздел 7'!I14)&lt;=SUM('Раздел 7'!I5),0,1)</f>
        <v>0</v>
      </c>
    </row>
    <row r="1198" spans="1:8">
      <c r="A1198" s="107" t="s">
        <v>15</v>
      </c>
      <c r="B1198" s="36">
        <v>7</v>
      </c>
      <c r="C1198" s="36">
        <v>7</v>
      </c>
      <c r="E1198" s="36" t="s">
        <v>2432</v>
      </c>
      <c r="H1198" s="107">
        <f>IF(SUM('Раздел 7'!J14)&lt;=SUM('Раздел 7'!J5),0,1)</f>
        <v>0</v>
      </c>
    </row>
    <row r="1199" spans="1:8">
      <c r="A1199" s="107" t="s">
        <v>15</v>
      </c>
      <c r="B1199" s="36">
        <v>7</v>
      </c>
      <c r="C1199" s="36">
        <v>8</v>
      </c>
      <c r="E1199" s="36" t="s">
        <v>2433</v>
      </c>
      <c r="H1199" s="107">
        <f>IF(SUM('Раздел 7'!K14)&lt;=SUM('Раздел 7'!K5),0,1)</f>
        <v>0</v>
      </c>
    </row>
    <row r="1200" spans="1:8">
      <c r="A1200" s="107" t="s">
        <v>15</v>
      </c>
      <c r="B1200" s="36">
        <v>7</v>
      </c>
      <c r="C1200" s="36">
        <v>9</v>
      </c>
      <c r="E1200" s="36" t="s">
        <v>2434</v>
      </c>
      <c r="H1200" s="107">
        <f>IF(SUM('Раздел 7'!L14)&lt;=SUM('Раздел 7'!L5),0,1)</f>
        <v>0</v>
      </c>
    </row>
    <row r="1201" spans="1:8">
      <c r="A1201" s="107" t="s">
        <v>15</v>
      </c>
      <c r="B1201" s="36">
        <v>7</v>
      </c>
      <c r="C1201" s="36">
        <v>1</v>
      </c>
      <c r="E1201" s="36" t="s">
        <v>2435</v>
      </c>
      <c r="H1201" s="107">
        <f>IF(SUM('Раздел 7'!D15)&lt;=SUM('Раздел 7'!D5),0,1)</f>
        <v>0</v>
      </c>
    </row>
    <row r="1202" spans="1:8">
      <c r="A1202" s="107" t="s">
        <v>15</v>
      </c>
      <c r="B1202" s="36">
        <v>7</v>
      </c>
      <c r="C1202" s="36">
        <v>2</v>
      </c>
      <c r="E1202" s="36" t="s">
        <v>2436</v>
      </c>
      <c r="H1202" s="107">
        <f>IF(SUM('Раздел 7'!E15)&lt;=SUM('Раздел 7'!E5),0,1)</f>
        <v>0</v>
      </c>
    </row>
    <row r="1203" spans="1:8">
      <c r="A1203" s="107" t="s">
        <v>15</v>
      </c>
      <c r="B1203" s="36">
        <v>7</v>
      </c>
      <c r="C1203" s="36">
        <v>3</v>
      </c>
      <c r="E1203" s="36" t="s">
        <v>2437</v>
      </c>
      <c r="H1203" s="107">
        <f>IF(SUM('Раздел 7'!F15)&lt;=SUM('Раздел 7'!F5),0,1)</f>
        <v>0</v>
      </c>
    </row>
    <row r="1204" spans="1:8">
      <c r="A1204" s="107" t="s">
        <v>15</v>
      </c>
      <c r="B1204" s="36">
        <v>7</v>
      </c>
      <c r="C1204" s="36">
        <v>4</v>
      </c>
      <c r="E1204" s="36" t="s">
        <v>2438</v>
      </c>
      <c r="H1204" s="107">
        <f>IF(SUM('Раздел 7'!G15)&lt;=SUM('Раздел 7'!G5),0,1)</f>
        <v>0</v>
      </c>
    </row>
    <row r="1205" spans="1:8">
      <c r="A1205" s="107" t="s">
        <v>15</v>
      </c>
      <c r="B1205" s="36">
        <v>7</v>
      </c>
      <c r="C1205" s="36">
        <v>5</v>
      </c>
      <c r="E1205" s="36" t="s">
        <v>2439</v>
      </c>
      <c r="H1205" s="107">
        <f>IF(SUM('Раздел 7'!H15)&lt;=SUM('Раздел 7'!H5),0,1)</f>
        <v>0</v>
      </c>
    </row>
    <row r="1206" spans="1:8">
      <c r="A1206" s="107" t="s">
        <v>15</v>
      </c>
      <c r="B1206" s="36">
        <v>7</v>
      </c>
      <c r="C1206" s="36">
        <v>6</v>
      </c>
      <c r="E1206" s="36" t="s">
        <v>2440</v>
      </c>
      <c r="H1206" s="107">
        <f>IF(SUM('Раздел 7'!I15)&lt;=SUM('Раздел 7'!I5),0,1)</f>
        <v>0</v>
      </c>
    </row>
    <row r="1207" spans="1:8">
      <c r="A1207" s="107" t="s">
        <v>15</v>
      </c>
      <c r="B1207" s="36">
        <v>7</v>
      </c>
      <c r="C1207" s="36">
        <v>7</v>
      </c>
      <c r="E1207" s="36" t="s">
        <v>2441</v>
      </c>
      <c r="H1207" s="107">
        <f>IF(SUM('Раздел 7'!J15)&lt;=SUM('Раздел 7'!J5),0,1)</f>
        <v>0</v>
      </c>
    </row>
    <row r="1208" spans="1:8">
      <c r="A1208" s="107" t="s">
        <v>15</v>
      </c>
      <c r="B1208" s="36">
        <v>7</v>
      </c>
      <c r="C1208" s="36">
        <v>8</v>
      </c>
      <c r="E1208" s="36" t="s">
        <v>2442</v>
      </c>
      <c r="H1208" s="107">
        <f>IF(SUM('Раздел 7'!K15)&lt;=SUM('Раздел 7'!K5),0,1)</f>
        <v>0</v>
      </c>
    </row>
    <row r="1209" spans="1:8">
      <c r="A1209" s="107" t="s">
        <v>15</v>
      </c>
      <c r="B1209" s="36">
        <v>7</v>
      </c>
      <c r="C1209" s="36">
        <v>9</v>
      </c>
      <c r="E1209" s="36" t="s">
        <v>2443</v>
      </c>
      <c r="H1209" s="107">
        <f>IF(SUM('Раздел 7'!L15)&lt;=SUM('Раздел 7'!L5),0,1)</f>
        <v>0</v>
      </c>
    </row>
    <row r="1210" spans="1:8">
      <c r="A1210" s="107" t="s">
        <v>15</v>
      </c>
      <c r="B1210" s="36">
        <v>7</v>
      </c>
      <c r="C1210" s="36">
        <v>1</v>
      </c>
      <c r="E1210" s="36" t="s">
        <v>2444</v>
      </c>
      <c r="H1210" s="107">
        <f>IF(SUM('Раздел 7'!D16)&lt;=SUM('Раздел 7'!D5),0,1)</f>
        <v>0</v>
      </c>
    </row>
    <row r="1211" spans="1:8">
      <c r="A1211" s="107" t="s">
        <v>15</v>
      </c>
      <c r="B1211" s="36">
        <v>7</v>
      </c>
      <c r="C1211" s="36">
        <v>2</v>
      </c>
      <c r="E1211" s="36" t="s">
        <v>2445</v>
      </c>
      <c r="H1211" s="107">
        <f>IF(SUM('Раздел 7'!E16)&lt;=SUM('Раздел 7'!E5),0,1)</f>
        <v>0</v>
      </c>
    </row>
    <row r="1212" spans="1:8">
      <c r="A1212" s="107" t="s">
        <v>15</v>
      </c>
      <c r="B1212" s="36">
        <v>7</v>
      </c>
      <c r="C1212" s="36">
        <v>3</v>
      </c>
      <c r="E1212" s="36" t="s">
        <v>2446</v>
      </c>
      <c r="H1212" s="107">
        <f>IF(SUM('Раздел 7'!F16)&lt;=SUM('Раздел 7'!F5),0,1)</f>
        <v>0</v>
      </c>
    </row>
    <row r="1213" spans="1:8">
      <c r="A1213" s="107" t="s">
        <v>15</v>
      </c>
      <c r="B1213" s="36">
        <v>7</v>
      </c>
      <c r="C1213" s="36">
        <v>4</v>
      </c>
      <c r="E1213" s="36" t="s">
        <v>2447</v>
      </c>
      <c r="H1213" s="107">
        <f>IF(SUM('Раздел 7'!G16)&lt;=SUM('Раздел 7'!G5),0,1)</f>
        <v>0</v>
      </c>
    </row>
    <row r="1214" spans="1:8">
      <c r="A1214" s="107" t="s">
        <v>15</v>
      </c>
      <c r="B1214" s="36">
        <v>7</v>
      </c>
      <c r="C1214" s="36">
        <v>5</v>
      </c>
      <c r="E1214" s="36" t="s">
        <v>2448</v>
      </c>
      <c r="H1214" s="107">
        <f>IF(SUM('Раздел 7'!H16)&lt;=SUM('Раздел 7'!H5),0,1)</f>
        <v>0</v>
      </c>
    </row>
    <row r="1215" spans="1:8">
      <c r="A1215" s="107" t="s">
        <v>15</v>
      </c>
      <c r="B1215" s="36">
        <v>7</v>
      </c>
      <c r="C1215" s="36">
        <v>6</v>
      </c>
      <c r="E1215" s="36" t="s">
        <v>2449</v>
      </c>
      <c r="H1215" s="107">
        <f>IF(SUM('Раздел 7'!I16)&lt;=SUM('Раздел 7'!I5),0,1)</f>
        <v>0</v>
      </c>
    </row>
    <row r="1216" spans="1:8">
      <c r="A1216" s="107" t="s">
        <v>15</v>
      </c>
      <c r="B1216" s="36">
        <v>7</v>
      </c>
      <c r="C1216" s="36">
        <v>7</v>
      </c>
      <c r="E1216" s="36" t="s">
        <v>2450</v>
      </c>
      <c r="H1216" s="107">
        <f>IF(SUM('Раздел 7'!J16)&lt;=SUM('Раздел 7'!J5),0,1)</f>
        <v>0</v>
      </c>
    </row>
    <row r="1217" spans="1:8">
      <c r="A1217" s="107" t="s">
        <v>15</v>
      </c>
      <c r="B1217" s="36">
        <v>7</v>
      </c>
      <c r="C1217" s="36">
        <v>8</v>
      </c>
      <c r="E1217" s="36" t="s">
        <v>2451</v>
      </c>
      <c r="H1217" s="107">
        <f>IF(SUM('Раздел 7'!K16)&lt;=SUM('Раздел 7'!K5),0,1)</f>
        <v>0</v>
      </c>
    </row>
    <row r="1218" spans="1:8">
      <c r="A1218" s="107" t="s">
        <v>15</v>
      </c>
      <c r="B1218" s="36">
        <v>7</v>
      </c>
      <c r="C1218" s="36">
        <v>9</v>
      </c>
      <c r="E1218" s="36" t="s">
        <v>2452</v>
      </c>
      <c r="H1218" s="107">
        <f>IF(SUM('Раздел 7'!L16)&lt;=SUM('Раздел 7'!L5),0,1)</f>
        <v>0</v>
      </c>
    </row>
    <row r="1219" spans="1:8">
      <c r="A1219" s="107" t="s">
        <v>15</v>
      </c>
      <c r="B1219" s="36">
        <v>7</v>
      </c>
      <c r="C1219" s="36">
        <v>28</v>
      </c>
      <c r="E1219" s="36" t="s">
        <v>2318</v>
      </c>
      <c r="H1219" s="107">
        <f>IF(SUM('Раздел 7'!D10)&lt;=SUM('Раздел 7'!D6),0,1)</f>
        <v>0</v>
      </c>
    </row>
    <row r="1220" spans="1:8">
      <c r="A1220" s="107" t="s">
        <v>15</v>
      </c>
      <c r="B1220" s="36">
        <v>7</v>
      </c>
      <c r="C1220" s="36">
        <v>29</v>
      </c>
      <c r="E1220" s="36" t="s">
        <v>2319</v>
      </c>
      <c r="H1220" s="107">
        <f>IF(SUM('Раздел 7'!E10)&lt;=SUM('Раздел 7'!E6),0,1)</f>
        <v>0</v>
      </c>
    </row>
    <row r="1221" spans="1:8">
      <c r="A1221" s="107" t="s">
        <v>15</v>
      </c>
      <c r="B1221" s="36">
        <v>7</v>
      </c>
      <c r="C1221" s="36">
        <v>30</v>
      </c>
      <c r="E1221" s="36" t="s">
        <v>2320</v>
      </c>
      <c r="H1221" s="107">
        <f>IF(SUM('Раздел 7'!F10)&lt;=SUM('Раздел 7'!F6),0,1)</f>
        <v>0</v>
      </c>
    </row>
    <row r="1222" spans="1:8">
      <c r="A1222" s="107" t="s">
        <v>15</v>
      </c>
      <c r="B1222" s="36">
        <v>7</v>
      </c>
      <c r="C1222" s="36">
        <v>31</v>
      </c>
      <c r="E1222" s="36" t="s">
        <v>2321</v>
      </c>
      <c r="H1222" s="107">
        <f>IF(SUM('Раздел 7'!G10)&lt;=SUM('Раздел 7'!G6),0,1)</f>
        <v>0</v>
      </c>
    </row>
    <row r="1223" spans="1:8">
      <c r="A1223" s="107" t="s">
        <v>15</v>
      </c>
      <c r="B1223" s="36">
        <v>7</v>
      </c>
      <c r="C1223" s="36">
        <v>32</v>
      </c>
      <c r="E1223" s="36" t="s">
        <v>2322</v>
      </c>
      <c r="H1223" s="107">
        <f>IF(SUM('Раздел 7'!H10)&lt;=SUM('Раздел 7'!H6),0,1)</f>
        <v>0</v>
      </c>
    </row>
    <row r="1224" spans="1:8">
      <c r="A1224" s="107" t="s">
        <v>15</v>
      </c>
      <c r="B1224" s="36">
        <v>7</v>
      </c>
      <c r="C1224" s="36">
        <v>33</v>
      </c>
      <c r="E1224" s="36" t="s">
        <v>2323</v>
      </c>
      <c r="H1224" s="107">
        <f>IF(SUM('Раздел 7'!I10)&lt;=SUM('Раздел 7'!I6),0,1)</f>
        <v>0</v>
      </c>
    </row>
    <row r="1225" spans="1:8">
      <c r="A1225" s="107" t="s">
        <v>15</v>
      </c>
      <c r="B1225" s="36">
        <v>7</v>
      </c>
      <c r="C1225" s="36">
        <v>34</v>
      </c>
      <c r="E1225" s="36" t="s">
        <v>2324</v>
      </c>
      <c r="H1225" s="107">
        <f>IF(SUM('Раздел 7'!J10)&lt;=SUM('Раздел 7'!J6),0,1)</f>
        <v>0</v>
      </c>
    </row>
    <row r="1226" spans="1:8">
      <c r="A1226" s="107" t="s">
        <v>15</v>
      </c>
      <c r="B1226" s="36">
        <v>7</v>
      </c>
      <c r="C1226" s="36">
        <v>35</v>
      </c>
      <c r="E1226" s="36" t="s">
        <v>2325</v>
      </c>
      <c r="H1226" s="107">
        <f>IF(SUM('Раздел 7'!K10)&lt;=SUM('Раздел 7'!K6),0,1)</f>
        <v>0</v>
      </c>
    </row>
    <row r="1227" spans="1:8">
      <c r="A1227" s="107" t="s">
        <v>15</v>
      </c>
      <c r="B1227" s="36">
        <v>7</v>
      </c>
      <c r="C1227" s="36">
        <v>36</v>
      </c>
      <c r="E1227" s="36" t="s">
        <v>2326</v>
      </c>
      <c r="H1227" s="107">
        <f>IF(SUM('Раздел 7'!L10)&lt;=SUM('Раздел 7'!L6),0,1)</f>
        <v>0</v>
      </c>
    </row>
    <row r="1228" spans="1:8">
      <c r="A1228" s="107" t="s">
        <v>15</v>
      </c>
      <c r="B1228" s="36">
        <v>7</v>
      </c>
      <c r="C1228" s="36">
        <v>28</v>
      </c>
      <c r="E1228" s="36" t="s">
        <v>2327</v>
      </c>
      <c r="H1228" s="107">
        <f>IF(SUM('Раздел 7'!D12)&lt;=SUM('Раздел 7'!D6),0,1)</f>
        <v>0</v>
      </c>
    </row>
    <row r="1229" spans="1:8">
      <c r="A1229" s="107" t="s">
        <v>15</v>
      </c>
      <c r="B1229" s="36">
        <v>7</v>
      </c>
      <c r="C1229" s="36">
        <v>29</v>
      </c>
      <c r="E1229" s="36" t="s">
        <v>2328</v>
      </c>
      <c r="H1229" s="107">
        <f>IF(SUM('Раздел 7'!E12)&lt;=SUM('Раздел 7'!E6),0,1)</f>
        <v>0</v>
      </c>
    </row>
    <row r="1230" spans="1:8">
      <c r="A1230" s="107" t="s">
        <v>15</v>
      </c>
      <c r="B1230" s="36">
        <v>7</v>
      </c>
      <c r="C1230" s="36">
        <v>30</v>
      </c>
      <c r="E1230" s="36" t="s">
        <v>2329</v>
      </c>
      <c r="H1230" s="107">
        <f>IF(SUM('Раздел 7'!F12)&lt;=SUM('Раздел 7'!F6),0,1)</f>
        <v>0</v>
      </c>
    </row>
    <row r="1231" spans="1:8">
      <c r="A1231" s="107" t="s">
        <v>15</v>
      </c>
      <c r="B1231" s="36">
        <v>7</v>
      </c>
      <c r="C1231" s="36">
        <v>31</v>
      </c>
      <c r="E1231" s="36" t="s">
        <v>2330</v>
      </c>
      <c r="H1231" s="107">
        <f>IF(SUM('Раздел 7'!G12)&lt;=SUM('Раздел 7'!G6),0,1)</f>
        <v>0</v>
      </c>
    </row>
    <row r="1232" spans="1:8">
      <c r="A1232" s="107" t="s">
        <v>15</v>
      </c>
      <c r="B1232" s="36">
        <v>7</v>
      </c>
      <c r="C1232" s="36">
        <v>32</v>
      </c>
      <c r="E1232" s="36" t="s">
        <v>2331</v>
      </c>
      <c r="H1232" s="107">
        <f>IF(SUM('Раздел 7'!H12)&lt;=SUM('Раздел 7'!H6),0,1)</f>
        <v>0</v>
      </c>
    </row>
    <row r="1233" spans="1:8">
      <c r="A1233" s="107" t="s">
        <v>15</v>
      </c>
      <c r="B1233" s="36">
        <v>7</v>
      </c>
      <c r="C1233" s="36">
        <v>33</v>
      </c>
      <c r="E1233" s="36" t="s">
        <v>2332</v>
      </c>
      <c r="H1233" s="107">
        <f>IF(SUM('Раздел 7'!I12)&lt;=SUM('Раздел 7'!I6),0,1)</f>
        <v>0</v>
      </c>
    </row>
    <row r="1234" spans="1:8">
      <c r="A1234" s="107" t="s">
        <v>15</v>
      </c>
      <c r="B1234" s="36">
        <v>7</v>
      </c>
      <c r="C1234" s="36">
        <v>34</v>
      </c>
      <c r="E1234" s="36" t="s">
        <v>2333</v>
      </c>
      <c r="H1234" s="107">
        <f>IF(SUM('Раздел 7'!J12)&lt;=SUM('Раздел 7'!J6),0,1)</f>
        <v>0</v>
      </c>
    </row>
    <row r="1235" spans="1:8">
      <c r="A1235" s="107" t="s">
        <v>15</v>
      </c>
      <c r="B1235" s="36">
        <v>7</v>
      </c>
      <c r="C1235" s="36">
        <v>35</v>
      </c>
      <c r="E1235" s="36" t="s">
        <v>2334</v>
      </c>
      <c r="H1235" s="107">
        <f>IF(SUM('Раздел 7'!K12)&lt;=SUM('Раздел 7'!K6),0,1)</f>
        <v>0</v>
      </c>
    </row>
    <row r="1236" spans="1:8">
      <c r="A1236" s="107" t="s">
        <v>15</v>
      </c>
      <c r="B1236" s="36">
        <v>7</v>
      </c>
      <c r="C1236" s="36">
        <v>36</v>
      </c>
      <c r="E1236" s="36" t="s">
        <v>2335</v>
      </c>
      <c r="H1236" s="107">
        <f>IF(SUM('Раздел 7'!L12)&lt;=SUM('Раздел 7'!L6),0,1)</f>
        <v>0</v>
      </c>
    </row>
    <row r="1237" spans="1:8">
      <c r="A1237" s="107" t="s">
        <v>15</v>
      </c>
      <c r="B1237" s="36">
        <v>7</v>
      </c>
      <c r="C1237" s="36">
        <v>28</v>
      </c>
      <c r="E1237" s="36" t="s">
        <v>2336</v>
      </c>
      <c r="H1237" s="107">
        <f>IF(SUM('Раздел 7'!D14)&lt;=SUM('Раздел 7'!D6),0,1)</f>
        <v>0</v>
      </c>
    </row>
    <row r="1238" spans="1:8">
      <c r="A1238" s="107" t="s">
        <v>15</v>
      </c>
      <c r="B1238" s="36">
        <v>7</v>
      </c>
      <c r="C1238" s="36">
        <v>29</v>
      </c>
      <c r="E1238" s="36" t="s">
        <v>2337</v>
      </c>
      <c r="H1238" s="107">
        <f>IF(SUM('Раздел 7'!E14)&lt;=SUM('Раздел 7'!E6),0,1)</f>
        <v>0</v>
      </c>
    </row>
    <row r="1239" spans="1:8">
      <c r="A1239" s="107" t="s">
        <v>15</v>
      </c>
      <c r="B1239" s="36">
        <v>7</v>
      </c>
      <c r="C1239" s="36">
        <v>30</v>
      </c>
      <c r="E1239" s="36" t="s">
        <v>2338</v>
      </c>
      <c r="H1239" s="107">
        <f>IF(SUM('Раздел 7'!F14)&lt;=SUM('Раздел 7'!F6),0,1)</f>
        <v>0</v>
      </c>
    </row>
    <row r="1240" spans="1:8">
      <c r="A1240" s="107" t="s">
        <v>15</v>
      </c>
      <c r="B1240" s="36">
        <v>7</v>
      </c>
      <c r="C1240" s="36">
        <v>31</v>
      </c>
      <c r="E1240" s="36" t="s">
        <v>2339</v>
      </c>
      <c r="H1240" s="107">
        <f>IF(SUM('Раздел 7'!G14)&lt;=SUM('Раздел 7'!G6),0,1)</f>
        <v>0</v>
      </c>
    </row>
    <row r="1241" spans="1:8">
      <c r="A1241" s="107" t="s">
        <v>15</v>
      </c>
      <c r="B1241" s="36">
        <v>7</v>
      </c>
      <c r="C1241" s="36">
        <v>32</v>
      </c>
      <c r="E1241" s="36" t="s">
        <v>2340</v>
      </c>
      <c r="H1241" s="107">
        <f>IF(SUM('Раздел 7'!H14)&lt;=SUM('Раздел 7'!H6),0,1)</f>
        <v>0</v>
      </c>
    </row>
    <row r="1242" spans="1:8">
      <c r="A1242" s="107" t="s">
        <v>15</v>
      </c>
      <c r="B1242" s="36">
        <v>7</v>
      </c>
      <c r="C1242" s="36">
        <v>33</v>
      </c>
      <c r="E1242" s="36" t="s">
        <v>2341</v>
      </c>
      <c r="H1242" s="107">
        <f>IF(SUM('Раздел 7'!I14)&lt;=SUM('Раздел 7'!I6),0,1)</f>
        <v>0</v>
      </c>
    </row>
    <row r="1243" spans="1:8">
      <c r="A1243" s="107" t="s">
        <v>15</v>
      </c>
      <c r="B1243" s="36">
        <v>7</v>
      </c>
      <c r="C1243" s="36">
        <v>34</v>
      </c>
      <c r="E1243" s="36" t="s">
        <v>2342</v>
      </c>
      <c r="H1243" s="107">
        <f>IF(SUM('Раздел 7'!J14)&lt;=SUM('Раздел 7'!J6),0,1)</f>
        <v>0</v>
      </c>
    </row>
    <row r="1244" spans="1:8">
      <c r="A1244" s="107" t="s">
        <v>15</v>
      </c>
      <c r="B1244" s="36">
        <v>7</v>
      </c>
      <c r="C1244" s="36">
        <v>35</v>
      </c>
      <c r="E1244" s="36" t="s">
        <v>2343</v>
      </c>
      <c r="H1244" s="107">
        <f>IF(SUM('Раздел 7'!K14)&lt;=SUM('Раздел 7'!K6),0,1)</f>
        <v>0</v>
      </c>
    </row>
    <row r="1245" spans="1:8">
      <c r="A1245" s="107" t="s">
        <v>15</v>
      </c>
      <c r="B1245" s="36">
        <v>7</v>
      </c>
      <c r="C1245" s="36">
        <v>36</v>
      </c>
      <c r="E1245" s="36" t="s">
        <v>2344</v>
      </c>
      <c r="H1245" s="107">
        <f>IF(SUM('Раздел 7'!L14)&lt;=SUM('Раздел 7'!L6),0,1)</f>
        <v>0</v>
      </c>
    </row>
    <row r="1246" spans="1:8">
      <c r="A1246" s="107" t="s">
        <v>15</v>
      </c>
      <c r="B1246" s="36">
        <v>7</v>
      </c>
      <c r="C1246" s="36">
        <v>28</v>
      </c>
      <c r="E1246" s="36" t="s">
        <v>2345</v>
      </c>
      <c r="H1246" s="107">
        <f>IF(SUM('Раздел 7'!D16)&lt;=SUM('Раздел 7'!D6),0,1)</f>
        <v>0</v>
      </c>
    </row>
    <row r="1247" spans="1:8">
      <c r="A1247" s="107" t="s">
        <v>15</v>
      </c>
      <c r="B1247" s="36">
        <v>7</v>
      </c>
      <c r="C1247" s="36">
        <v>29</v>
      </c>
      <c r="E1247" s="36" t="s">
        <v>2346</v>
      </c>
      <c r="H1247" s="107">
        <f>IF(SUM('Раздел 7'!E16)&lt;=SUM('Раздел 7'!E6),0,1)</f>
        <v>0</v>
      </c>
    </row>
    <row r="1248" spans="1:8">
      <c r="A1248" s="107" t="s">
        <v>15</v>
      </c>
      <c r="B1248" s="36">
        <v>7</v>
      </c>
      <c r="C1248" s="36">
        <v>30</v>
      </c>
      <c r="E1248" s="36" t="s">
        <v>2347</v>
      </c>
      <c r="H1248" s="107">
        <f>IF(SUM('Раздел 7'!F16)&lt;=SUM('Раздел 7'!F6),0,1)</f>
        <v>0</v>
      </c>
    </row>
    <row r="1249" spans="1:8">
      <c r="A1249" s="107" t="s">
        <v>15</v>
      </c>
      <c r="B1249" s="36">
        <v>7</v>
      </c>
      <c r="C1249" s="36">
        <v>31</v>
      </c>
      <c r="E1249" s="36" t="s">
        <v>2348</v>
      </c>
      <c r="H1249" s="107">
        <f>IF(SUM('Раздел 7'!G16)&lt;=SUM('Раздел 7'!G6),0,1)</f>
        <v>0</v>
      </c>
    </row>
    <row r="1250" spans="1:8">
      <c r="A1250" s="107" t="s">
        <v>15</v>
      </c>
      <c r="B1250" s="36">
        <v>7</v>
      </c>
      <c r="C1250" s="36">
        <v>32</v>
      </c>
      <c r="E1250" s="36" t="s">
        <v>2349</v>
      </c>
      <c r="H1250" s="107">
        <f>IF(SUM('Раздел 7'!H16)&lt;=SUM('Раздел 7'!H6),0,1)</f>
        <v>0</v>
      </c>
    </row>
    <row r="1251" spans="1:8">
      <c r="A1251" s="107" t="s">
        <v>15</v>
      </c>
      <c r="B1251" s="36">
        <v>7</v>
      </c>
      <c r="C1251" s="36">
        <v>33</v>
      </c>
      <c r="E1251" s="36" t="s">
        <v>2350</v>
      </c>
      <c r="H1251" s="107">
        <f>IF(SUM('Раздел 7'!I16)&lt;=SUM('Раздел 7'!I6),0,1)</f>
        <v>0</v>
      </c>
    </row>
    <row r="1252" spans="1:8">
      <c r="A1252" s="107" t="s">
        <v>15</v>
      </c>
      <c r="B1252" s="36">
        <v>7</v>
      </c>
      <c r="C1252" s="36">
        <v>34</v>
      </c>
      <c r="E1252" s="36" t="s">
        <v>2351</v>
      </c>
      <c r="H1252" s="107">
        <f>IF(SUM('Раздел 7'!J16)&lt;=SUM('Раздел 7'!J6),0,1)</f>
        <v>0</v>
      </c>
    </row>
    <row r="1253" spans="1:8">
      <c r="A1253" s="107" t="s">
        <v>15</v>
      </c>
      <c r="B1253" s="36">
        <v>7</v>
      </c>
      <c r="C1253" s="36">
        <v>35</v>
      </c>
      <c r="E1253" s="36" t="s">
        <v>2352</v>
      </c>
      <c r="H1253" s="107">
        <f>IF(SUM('Раздел 7'!K16)&lt;=SUM('Раздел 7'!K6),0,1)</f>
        <v>0</v>
      </c>
    </row>
    <row r="1254" spans="1:8">
      <c r="A1254" s="107" t="s">
        <v>15</v>
      </c>
      <c r="B1254" s="36">
        <v>7</v>
      </c>
      <c r="C1254" s="36">
        <v>36</v>
      </c>
      <c r="E1254" s="36" t="s">
        <v>2353</v>
      </c>
      <c r="H1254" s="107">
        <f>IF(SUM('Раздел 7'!L16)&lt;=SUM('Раздел 7'!L6),0,1)</f>
        <v>0</v>
      </c>
    </row>
    <row r="1255" spans="1:8">
      <c r="A1255" s="107" t="s">
        <v>15</v>
      </c>
      <c r="B1255" s="36">
        <v>7</v>
      </c>
      <c r="C1255" s="36">
        <v>1</v>
      </c>
      <c r="E1255" s="36" t="s">
        <v>2354</v>
      </c>
      <c r="H1255" s="107">
        <f>IF(SUM('Раздел 7'!D10)&lt;=SUM('Раздел 7'!D9),0,1)</f>
        <v>0</v>
      </c>
    </row>
    <row r="1256" spans="1:8">
      <c r="A1256" s="107" t="s">
        <v>15</v>
      </c>
      <c r="B1256" s="36">
        <v>7</v>
      </c>
      <c r="C1256" s="36">
        <v>2</v>
      </c>
      <c r="E1256" s="36" t="s">
        <v>2355</v>
      </c>
      <c r="H1256" s="107">
        <f>IF(SUM('Раздел 7'!E10)&lt;=SUM('Раздел 7'!E9),0,1)</f>
        <v>0</v>
      </c>
    </row>
    <row r="1257" spans="1:8">
      <c r="A1257" s="107" t="s">
        <v>15</v>
      </c>
      <c r="B1257" s="36">
        <v>7</v>
      </c>
      <c r="C1257" s="36">
        <v>3</v>
      </c>
      <c r="E1257" s="36" t="s">
        <v>2356</v>
      </c>
      <c r="H1257" s="107">
        <f>IF(SUM('Раздел 7'!F10)&lt;=SUM('Раздел 7'!F9),0,1)</f>
        <v>0</v>
      </c>
    </row>
    <row r="1258" spans="1:8">
      <c r="A1258" s="107" t="s">
        <v>15</v>
      </c>
      <c r="B1258" s="36">
        <v>7</v>
      </c>
      <c r="C1258" s="36">
        <v>4</v>
      </c>
      <c r="E1258" s="36" t="s">
        <v>2357</v>
      </c>
      <c r="H1258" s="107">
        <f>IF(SUM('Раздел 7'!G10)&lt;=SUM('Раздел 7'!G9),0,1)</f>
        <v>0</v>
      </c>
    </row>
    <row r="1259" spans="1:8">
      <c r="A1259" s="107" t="s">
        <v>15</v>
      </c>
      <c r="B1259" s="36">
        <v>7</v>
      </c>
      <c r="C1259" s="36">
        <v>5</v>
      </c>
      <c r="E1259" s="36" t="s">
        <v>2358</v>
      </c>
      <c r="H1259" s="107">
        <f>IF(SUM('Раздел 7'!H10)&lt;=SUM('Раздел 7'!H9),0,1)</f>
        <v>0</v>
      </c>
    </row>
    <row r="1260" spans="1:8">
      <c r="A1260" s="107" t="s">
        <v>15</v>
      </c>
      <c r="B1260" s="36">
        <v>7</v>
      </c>
      <c r="C1260" s="36">
        <v>6</v>
      </c>
      <c r="E1260" s="36" t="s">
        <v>2359</v>
      </c>
      <c r="H1260" s="107">
        <f>IF(SUM('Раздел 7'!I10)&lt;=SUM('Раздел 7'!I9),0,1)</f>
        <v>0</v>
      </c>
    </row>
    <row r="1261" spans="1:8">
      <c r="A1261" s="107" t="s">
        <v>15</v>
      </c>
      <c r="B1261" s="36">
        <v>7</v>
      </c>
      <c r="C1261" s="36">
        <v>7</v>
      </c>
      <c r="E1261" s="36" t="s">
        <v>2360</v>
      </c>
      <c r="H1261" s="107">
        <f>IF(SUM('Раздел 7'!J10)&lt;=SUM('Раздел 7'!J9),0,1)</f>
        <v>0</v>
      </c>
    </row>
    <row r="1262" spans="1:8">
      <c r="A1262" s="107" t="s">
        <v>15</v>
      </c>
      <c r="B1262" s="36">
        <v>7</v>
      </c>
      <c r="C1262" s="36">
        <v>8</v>
      </c>
      <c r="E1262" s="36" t="s">
        <v>2361</v>
      </c>
      <c r="H1262" s="107">
        <f>IF(SUM('Раздел 7'!K10)&lt;=SUM('Раздел 7'!K9),0,1)</f>
        <v>0</v>
      </c>
    </row>
    <row r="1263" spans="1:8">
      <c r="A1263" s="107" t="s">
        <v>15</v>
      </c>
      <c r="B1263" s="36">
        <v>7</v>
      </c>
      <c r="C1263" s="36">
        <v>9</v>
      </c>
      <c r="E1263" s="36" t="s">
        <v>2362</v>
      </c>
      <c r="H1263" s="107">
        <f>IF(SUM('Раздел 7'!L10)&lt;=SUM('Раздел 7'!L9),0,1)</f>
        <v>0</v>
      </c>
    </row>
    <row r="1264" spans="1:8">
      <c r="A1264" s="107" t="s">
        <v>15</v>
      </c>
      <c r="B1264" s="36">
        <v>7</v>
      </c>
      <c r="C1264" s="36">
        <v>1</v>
      </c>
      <c r="E1264" s="36" t="s">
        <v>2363</v>
      </c>
      <c r="H1264" s="107">
        <f>IF(SUM('Раздел 7'!D14)&lt;=SUM('Раздел 7'!D13),0,1)</f>
        <v>0</v>
      </c>
    </row>
    <row r="1265" spans="1:8">
      <c r="A1265" s="107" t="s">
        <v>15</v>
      </c>
      <c r="B1265" s="36">
        <v>7</v>
      </c>
      <c r="C1265" s="36">
        <v>2</v>
      </c>
      <c r="E1265" s="36" t="s">
        <v>2364</v>
      </c>
      <c r="H1265" s="107">
        <f>IF(SUM('Раздел 7'!E14)&lt;=SUM('Раздел 7'!E13),0,1)</f>
        <v>0</v>
      </c>
    </row>
    <row r="1266" spans="1:8">
      <c r="A1266" s="107" t="s">
        <v>15</v>
      </c>
      <c r="B1266" s="36">
        <v>7</v>
      </c>
      <c r="C1266" s="36">
        <v>3</v>
      </c>
      <c r="E1266" s="36" t="s">
        <v>2365</v>
      </c>
      <c r="H1266" s="107">
        <f>IF(SUM('Раздел 7'!F14)&lt;=SUM('Раздел 7'!F13),0,1)</f>
        <v>0</v>
      </c>
    </row>
    <row r="1267" spans="1:8">
      <c r="A1267" s="107" t="s">
        <v>15</v>
      </c>
      <c r="B1267" s="36">
        <v>7</v>
      </c>
      <c r="C1267" s="36">
        <v>4</v>
      </c>
      <c r="E1267" s="36" t="s">
        <v>2366</v>
      </c>
      <c r="H1267" s="107">
        <f>IF(SUM('Раздел 7'!G14)&lt;=SUM('Раздел 7'!G13),0,1)</f>
        <v>0</v>
      </c>
    </row>
    <row r="1268" spans="1:8">
      <c r="A1268" s="107" t="s">
        <v>15</v>
      </c>
      <c r="B1268" s="36">
        <v>7</v>
      </c>
      <c r="C1268" s="36">
        <v>5</v>
      </c>
      <c r="E1268" s="36" t="s">
        <v>2367</v>
      </c>
      <c r="H1268" s="107">
        <f>IF(SUM('Раздел 7'!H14)&lt;=SUM('Раздел 7'!H13),0,1)</f>
        <v>0</v>
      </c>
    </row>
    <row r="1269" spans="1:8">
      <c r="A1269" s="107" t="s">
        <v>15</v>
      </c>
      <c r="B1269" s="36">
        <v>7</v>
      </c>
      <c r="C1269" s="36">
        <v>6</v>
      </c>
      <c r="E1269" s="36" t="s">
        <v>2368</v>
      </c>
      <c r="H1269" s="107">
        <f>IF(SUM('Раздел 7'!I14)&lt;=SUM('Раздел 7'!I13),0,1)</f>
        <v>0</v>
      </c>
    </row>
    <row r="1270" spans="1:8">
      <c r="A1270" s="107" t="s">
        <v>15</v>
      </c>
      <c r="B1270" s="36">
        <v>7</v>
      </c>
      <c r="C1270" s="36">
        <v>7</v>
      </c>
      <c r="E1270" s="36" t="s">
        <v>2369</v>
      </c>
      <c r="H1270" s="107">
        <f>IF(SUM('Раздел 7'!J14)&lt;=SUM('Раздел 7'!J13),0,1)</f>
        <v>0</v>
      </c>
    </row>
    <row r="1271" spans="1:8">
      <c r="A1271" s="107" t="s">
        <v>15</v>
      </c>
      <c r="B1271" s="36">
        <v>7</v>
      </c>
      <c r="C1271" s="36">
        <v>8</v>
      </c>
      <c r="E1271" s="36" t="s">
        <v>2370</v>
      </c>
      <c r="H1271" s="107">
        <f>IF(SUM('Раздел 7'!K14)&lt;=SUM('Раздел 7'!K13),0,1)</f>
        <v>0</v>
      </c>
    </row>
    <row r="1272" spans="1:8">
      <c r="A1272" s="107" t="s">
        <v>15</v>
      </c>
      <c r="B1272" s="36">
        <v>7</v>
      </c>
      <c r="C1272" s="36">
        <v>9</v>
      </c>
      <c r="E1272" s="36" t="s">
        <v>2371</v>
      </c>
      <c r="H1272" s="107">
        <f>IF(SUM('Раздел 7'!L14)&lt;=SUM('Раздел 7'!L13),0,1)</f>
        <v>0</v>
      </c>
    </row>
    <row r="1273" spans="1:8">
      <c r="A1273" s="107" t="s">
        <v>15</v>
      </c>
      <c r="B1273" s="36">
        <v>7</v>
      </c>
      <c r="C1273" s="36">
        <v>1</v>
      </c>
      <c r="E1273" s="36" t="s">
        <v>2372</v>
      </c>
      <c r="H1273" s="107">
        <f>IF(SUM('Раздел 7'!D16)&lt;=SUM('Раздел 7'!D15),0,1)</f>
        <v>0</v>
      </c>
    </row>
    <row r="1274" spans="1:8">
      <c r="A1274" s="107" t="s">
        <v>15</v>
      </c>
      <c r="B1274" s="36">
        <v>7</v>
      </c>
      <c r="C1274" s="36">
        <v>2</v>
      </c>
      <c r="E1274" s="36" t="s">
        <v>2373</v>
      </c>
      <c r="H1274" s="107">
        <f>IF(SUM('Раздел 7'!E16)&lt;=SUM('Раздел 7'!E15),0,1)</f>
        <v>0</v>
      </c>
    </row>
    <row r="1275" spans="1:8">
      <c r="A1275" s="107" t="s">
        <v>15</v>
      </c>
      <c r="B1275" s="36">
        <v>7</v>
      </c>
      <c r="C1275" s="36">
        <v>3</v>
      </c>
      <c r="E1275" s="36" t="s">
        <v>2374</v>
      </c>
      <c r="H1275" s="107">
        <f>IF(SUM('Раздел 7'!F16)&lt;=SUM('Раздел 7'!F15),0,1)</f>
        <v>0</v>
      </c>
    </row>
    <row r="1276" spans="1:8">
      <c r="A1276" s="107" t="s">
        <v>15</v>
      </c>
      <c r="B1276" s="36">
        <v>7</v>
      </c>
      <c r="C1276" s="36">
        <v>4</v>
      </c>
      <c r="E1276" s="36" t="s">
        <v>2375</v>
      </c>
      <c r="H1276" s="107">
        <f>IF(SUM('Раздел 7'!G16)&lt;=SUM('Раздел 7'!G15),0,1)</f>
        <v>0</v>
      </c>
    </row>
    <row r="1277" spans="1:8">
      <c r="A1277" s="107" t="s">
        <v>15</v>
      </c>
      <c r="B1277" s="36">
        <v>7</v>
      </c>
      <c r="C1277" s="36">
        <v>5</v>
      </c>
      <c r="E1277" s="36" t="s">
        <v>2376</v>
      </c>
      <c r="H1277" s="107">
        <f>IF(SUM('Раздел 7'!H16)&lt;=SUM('Раздел 7'!H15),0,1)</f>
        <v>0</v>
      </c>
    </row>
    <row r="1278" spans="1:8">
      <c r="A1278" s="107" t="s">
        <v>15</v>
      </c>
      <c r="B1278" s="36">
        <v>7</v>
      </c>
      <c r="C1278" s="36">
        <v>6</v>
      </c>
      <c r="E1278" s="36" t="s">
        <v>2377</v>
      </c>
      <c r="H1278" s="107">
        <f>IF(SUM('Раздел 7'!I16)&lt;=SUM('Раздел 7'!I15),0,1)</f>
        <v>0</v>
      </c>
    </row>
    <row r="1279" spans="1:8">
      <c r="A1279" s="107" t="s">
        <v>15</v>
      </c>
      <c r="B1279" s="36">
        <v>7</v>
      </c>
      <c r="C1279" s="36">
        <v>7</v>
      </c>
      <c r="E1279" s="36" t="s">
        <v>2378</v>
      </c>
      <c r="H1279" s="107">
        <f>IF(SUM('Раздел 7'!J16)&lt;=SUM('Раздел 7'!J15),0,1)</f>
        <v>0</v>
      </c>
    </row>
    <row r="1280" spans="1:8">
      <c r="A1280" s="107" t="s">
        <v>15</v>
      </c>
      <c r="B1280" s="36">
        <v>7</v>
      </c>
      <c r="C1280" s="36">
        <v>8</v>
      </c>
      <c r="E1280" s="36" t="s">
        <v>2379</v>
      </c>
      <c r="H1280" s="107">
        <f>IF(SUM('Раздел 7'!K16)&lt;=SUM('Раздел 7'!K15),0,1)</f>
        <v>0</v>
      </c>
    </row>
    <row r="1281" spans="1:8">
      <c r="A1281" s="107" t="s">
        <v>15</v>
      </c>
      <c r="B1281" s="36">
        <v>7</v>
      </c>
      <c r="C1281" s="36">
        <v>9</v>
      </c>
      <c r="E1281" s="36" t="s">
        <v>2380</v>
      </c>
      <c r="H1281" s="107">
        <f>IF(SUM('Раздел 7'!L16)&lt;=SUM('Раздел 7'!L15),0,1)</f>
        <v>0</v>
      </c>
    </row>
    <row r="1282" spans="1:8">
      <c r="A1282" s="107" t="s">
        <v>15</v>
      </c>
      <c r="B1282" s="36">
        <v>7</v>
      </c>
      <c r="C1282" s="36">
        <v>1</v>
      </c>
      <c r="E1282" s="36" t="s">
        <v>2381</v>
      </c>
      <c r="H1282" s="107">
        <f>IF(SUM('Раздел 7'!D15)&lt;=SUM('Раздел 7'!D7),0,1)</f>
        <v>0</v>
      </c>
    </row>
    <row r="1283" spans="1:8">
      <c r="A1283" s="107" t="s">
        <v>15</v>
      </c>
      <c r="B1283" s="36">
        <v>7</v>
      </c>
      <c r="C1283" s="36">
        <v>2</v>
      </c>
      <c r="E1283" s="36" t="s">
        <v>2382</v>
      </c>
      <c r="H1283" s="107">
        <f>IF(SUM('Раздел 7'!E15)&lt;=SUM('Раздел 7'!E7),0,1)</f>
        <v>0</v>
      </c>
    </row>
    <row r="1284" spans="1:8">
      <c r="A1284" s="107" t="s">
        <v>15</v>
      </c>
      <c r="B1284" s="36">
        <v>7</v>
      </c>
      <c r="C1284" s="36">
        <v>3</v>
      </c>
      <c r="E1284" s="36" t="s">
        <v>2383</v>
      </c>
      <c r="H1284" s="107">
        <f>IF(SUM('Раздел 7'!F15)&lt;=SUM('Раздел 7'!F7),0,1)</f>
        <v>0</v>
      </c>
    </row>
    <row r="1285" spans="1:8">
      <c r="A1285" s="107" t="s">
        <v>15</v>
      </c>
      <c r="B1285" s="36">
        <v>7</v>
      </c>
      <c r="C1285" s="36">
        <v>4</v>
      </c>
      <c r="E1285" s="36" t="s">
        <v>2384</v>
      </c>
      <c r="H1285" s="107">
        <f>IF(SUM('Раздел 7'!G15)&lt;=SUM('Раздел 7'!G7),0,1)</f>
        <v>0</v>
      </c>
    </row>
    <row r="1286" spans="1:8">
      <c r="A1286" s="107" t="s">
        <v>15</v>
      </c>
      <c r="B1286" s="36">
        <v>7</v>
      </c>
      <c r="C1286" s="36">
        <v>5</v>
      </c>
      <c r="E1286" s="36" t="s">
        <v>2385</v>
      </c>
      <c r="H1286" s="107">
        <f>IF(SUM('Раздел 7'!H15)&lt;=SUM('Раздел 7'!H7),0,1)</f>
        <v>0</v>
      </c>
    </row>
    <row r="1287" spans="1:8">
      <c r="A1287" s="107" t="s">
        <v>15</v>
      </c>
      <c r="B1287" s="36">
        <v>7</v>
      </c>
      <c r="C1287" s="36">
        <v>6</v>
      </c>
      <c r="E1287" s="36" t="s">
        <v>2386</v>
      </c>
      <c r="H1287" s="107">
        <f>IF(SUM('Раздел 7'!I15)&lt;=SUM('Раздел 7'!I7),0,1)</f>
        <v>0</v>
      </c>
    </row>
    <row r="1288" spans="1:8">
      <c r="A1288" s="107" t="s">
        <v>15</v>
      </c>
      <c r="B1288" s="36">
        <v>7</v>
      </c>
      <c r="C1288" s="36">
        <v>7</v>
      </c>
      <c r="E1288" s="36" t="s">
        <v>2387</v>
      </c>
      <c r="H1288" s="107">
        <f>IF(SUM('Раздел 7'!J15)&lt;=SUM('Раздел 7'!J7),0,1)</f>
        <v>0</v>
      </c>
    </row>
    <row r="1289" spans="1:8">
      <c r="A1289" s="107" t="s">
        <v>15</v>
      </c>
      <c r="B1289" s="36">
        <v>7</v>
      </c>
      <c r="C1289" s="36">
        <v>8</v>
      </c>
      <c r="E1289" s="36" t="s">
        <v>2388</v>
      </c>
      <c r="H1289" s="107">
        <f>IF(SUM('Раздел 7'!K15)&lt;=SUM('Раздел 7'!K7),0,1)</f>
        <v>0</v>
      </c>
    </row>
    <row r="1290" spans="1:8">
      <c r="A1290" s="107" t="s">
        <v>15</v>
      </c>
      <c r="B1290" s="36">
        <v>7</v>
      </c>
      <c r="C1290" s="36">
        <v>9</v>
      </c>
      <c r="E1290" s="36" t="s">
        <v>2389</v>
      </c>
      <c r="H1290" s="107">
        <f>IF(SUM('Раздел 7'!L15)&lt;=SUM('Раздел 7'!L7),0,1)</f>
        <v>0</v>
      </c>
    </row>
    <row r="1291" spans="1:8">
      <c r="A1291" s="107" t="s">
        <v>15</v>
      </c>
      <c r="B1291" s="36">
        <v>7</v>
      </c>
      <c r="C1291" s="36">
        <v>1</v>
      </c>
      <c r="E1291" s="36" t="s">
        <v>2390</v>
      </c>
      <c r="H1291" s="107">
        <f>IF(SUM('Раздел 7'!D16)&lt;=SUM('Раздел 7'!D8),0,1)</f>
        <v>0</v>
      </c>
    </row>
    <row r="1292" spans="1:8">
      <c r="A1292" s="107" t="s">
        <v>15</v>
      </c>
      <c r="B1292" s="36">
        <v>7</v>
      </c>
      <c r="C1292" s="36">
        <v>2</v>
      </c>
      <c r="E1292" s="36" t="s">
        <v>2391</v>
      </c>
      <c r="H1292" s="107">
        <f>IF(SUM('Раздел 7'!E16)&lt;=SUM('Раздел 7'!E8),0,1)</f>
        <v>0</v>
      </c>
    </row>
    <row r="1293" spans="1:8">
      <c r="A1293" s="107" t="s">
        <v>15</v>
      </c>
      <c r="B1293" s="36">
        <v>7</v>
      </c>
      <c r="C1293" s="36">
        <v>3</v>
      </c>
      <c r="E1293" s="36" t="s">
        <v>2392</v>
      </c>
      <c r="H1293" s="107">
        <f>IF(SUM('Раздел 7'!F16)&lt;=SUM('Раздел 7'!F8),0,1)</f>
        <v>0</v>
      </c>
    </row>
    <row r="1294" spans="1:8">
      <c r="A1294" s="107" t="s">
        <v>15</v>
      </c>
      <c r="B1294" s="36">
        <v>7</v>
      </c>
      <c r="C1294" s="36">
        <v>4</v>
      </c>
      <c r="E1294" s="36" t="s">
        <v>2393</v>
      </c>
      <c r="H1294" s="107">
        <f>IF(SUM('Раздел 7'!G16)&lt;=SUM('Раздел 7'!G8),0,1)</f>
        <v>0</v>
      </c>
    </row>
    <row r="1295" spans="1:8">
      <c r="A1295" s="107" t="s">
        <v>15</v>
      </c>
      <c r="B1295" s="36">
        <v>7</v>
      </c>
      <c r="C1295" s="36">
        <v>5</v>
      </c>
      <c r="E1295" s="36" t="s">
        <v>2394</v>
      </c>
      <c r="H1295" s="107">
        <f>IF(SUM('Раздел 7'!H16)&lt;=SUM('Раздел 7'!H8),0,1)</f>
        <v>0</v>
      </c>
    </row>
    <row r="1296" spans="1:8">
      <c r="A1296" s="107" t="s">
        <v>15</v>
      </c>
      <c r="B1296" s="36">
        <v>7</v>
      </c>
      <c r="C1296" s="36">
        <v>6</v>
      </c>
      <c r="E1296" s="36" t="s">
        <v>2395</v>
      </c>
      <c r="H1296" s="107">
        <f>IF(SUM('Раздел 7'!I16)&lt;=SUM('Раздел 7'!I8),0,1)</f>
        <v>0</v>
      </c>
    </row>
    <row r="1297" spans="1:8">
      <c r="A1297" s="107" t="s">
        <v>15</v>
      </c>
      <c r="B1297" s="36">
        <v>7</v>
      </c>
      <c r="C1297" s="36">
        <v>7</v>
      </c>
      <c r="E1297" s="36" t="s">
        <v>2396</v>
      </c>
      <c r="H1297" s="107">
        <f>IF(SUM('Раздел 7'!J16)&lt;=SUM('Раздел 7'!J8),0,1)</f>
        <v>0</v>
      </c>
    </row>
    <row r="1298" spans="1:8">
      <c r="A1298" s="107" t="s">
        <v>15</v>
      </c>
      <c r="B1298" s="36">
        <v>7</v>
      </c>
      <c r="C1298" s="36">
        <v>8</v>
      </c>
      <c r="E1298" s="36" t="s">
        <v>2397</v>
      </c>
      <c r="H1298" s="107">
        <f>IF(SUM('Раздел 7'!K16)&lt;=SUM('Раздел 7'!K8),0,1)</f>
        <v>0</v>
      </c>
    </row>
    <row r="1299" spans="1:8">
      <c r="A1299" s="107" t="s">
        <v>15</v>
      </c>
      <c r="B1299" s="36">
        <v>7</v>
      </c>
      <c r="C1299" s="36">
        <v>9</v>
      </c>
      <c r="E1299" s="36" t="s">
        <v>2398</v>
      </c>
      <c r="H1299" s="107">
        <f>IF(SUM('Раздел 7'!L16)&lt;=SUM('Раздел 7'!L8),0,1)</f>
        <v>0</v>
      </c>
    </row>
    <row r="1300" spans="1:8">
      <c r="A1300" s="107" t="s">
        <v>15</v>
      </c>
      <c r="B1300" s="36">
        <v>7</v>
      </c>
      <c r="C1300" s="36">
        <v>37</v>
      </c>
      <c r="E1300" s="36" t="s">
        <v>2282</v>
      </c>
      <c r="H1300" s="107">
        <f>IF(SUM('Раздел 7'!D11)&lt;=SUM('Раздел 7'!D5),0,1)</f>
        <v>0</v>
      </c>
    </row>
    <row r="1301" spans="1:8">
      <c r="A1301" s="107" t="s">
        <v>15</v>
      </c>
      <c r="B1301" s="36">
        <v>7</v>
      </c>
      <c r="C1301" s="36">
        <v>38</v>
      </c>
      <c r="E1301" s="36" t="s">
        <v>2283</v>
      </c>
      <c r="H1301" s="107">
        <f>IF(SUM('Раздел 7'!E11)&lt;=SUM('Раздел 7'!E5),0,1)</f>
        <v>0</v>
      </c>
    </row>
    <row r="1302" spans="1:8">
      <c r="A1302" s="107" t="s">
        <v>15</v>
      </c>
      <c r="B1302" s="36">
        <v>7</v>
      </c>
      <c r="C1302" s="36">
        <v>39</v>
      </c>
      <c r="E1302" s="36" t="s">
        <v>2284</v>
      </c>
      <c r="H1302" s="107">
        <f>IF(SUM('Раздел 7'!F11)&lt;=SUM('Раздел 7'!F5),0,1)</f>
        <v>0</v>
      </c>
    </row>
    <row r="1303" spans="1:8">
      <c r="A1303" s="107" t="s">
        <v>15</v>
      </c>
      <c r="B1303" s="36">
        <v>7</v>
      </c>
      <c r="C1303" s="36">
        <v>40</v>
      </c>
      <c r="E1303" s="36" t="s">
        <v>2285</v>
      </c>
      <c r="H1303" s="107">
        <f>IF(SUM('Раздел 7'!G11)&lt;=SUM('Раздел 7'!G5),0,1)</f>
        <v>0</v>
      </c>
    </row>
    <row r="1304" spans="1:8">
      <c r="A1304" s="107" t="s">
        <v>15</v>
      </c>
      <c r="B1304" s="36">
        <v>7</v>
      </c>
      <c r="C1304" s="36">
        <v>41</v>
      </c>
      <c r="E1304" s="36" t="s">
        <v>2286</v>
      </c>
      <c r="H1304" s="107">
        <f>IF(SUM('Раздел 7'!H11)&lt;=SUM('Раздел 7'!H5),0,1)</f>
        <v>0</v>
      </c>
    </row>
    <row r="1305" spans="1:8">
      <c r="A1305" s="107" t="s">
        <v>15</v>
      </c>
      <c r="B1305" s="36">
        <v>7</v>
      </c>
      <c r="C1305" s="36">
        <v>42</v>
      </c>
      <c r="E1305" s="36" t="s">
        <v>2287</v>
      </c>
      <c r="H1305" s="107">
        <f>IF(SUM('Раздел 7'!I11)&lt;=SUM('Раздел 7'!I5),0,1)</f>
        <v>0</v>
      </c>
    </row>
    <row r="1306" spans="1:8">
      <c r="A1306" s="107" t="s">
        <v>15</v>
      </c>
      <c r="B1306" s="36">
        <v>7</v>
      </c>
      <c r="C1306" s="36">
        <v>43</v>
      </c>
      <c r="E1306" s="36" t="s">
        <v>2288</v>
      </c>
      <c r="H1306" s="107">
        <f>IF(SUM('Раздел 7'!J11)&lt;=SUM('Раздел 7'!J5),0,1)</f>
        <v>0</v>
      </c>
    </row>
    <row r="1307" spans="1:8">
      <c r="A1307" s="107" t="s">
        <v>15</v>
      </c>
      <c r="B1307" s="36">
        <v>7</v>
      </c>
      <c r="C1307" s="36">
        <v>44</v>
      </c>
      <c r="E1307" s="36" t="s">
        <v>2289</v>
      </c>
      <c r="H1307" s="107">
        <f>IF(SUM('Раздел 7'!K11)&lt;=SUM('Раздел 7'!K5),0,1)</f>
        <v>0</v>
      </c>
    </row>
    <row r="1308" spans="1:8">
      <c r="A1308" s="107" t="s">
        <v>15</v>
      </c>
      <c r="B1308" s="36">
        <v>7</v>
      </c>
      <c r="C1308" s="36">
        <v>45</v>
      </c>
      <c r="E1308" s="36" t="s">
        <v>2290</v>
      </c>
      <c r="H1308" s="107">
        <f>IF(SUM('Раздел 7'!L11)&lt;=SUM('Раздел 7'!L5),0,1)</f>
        <v>0</v>
      </c>
    </row>
    <row r="1309" spans="1:8">
      <c r="A1309" s="107" t="s">
        <v>15</v>
      </c>
      <c r="B1309" s="36">
        <v>7</v>
      </c>
      <c r="C1309" s="36">
        <v>46</v>
      </c>
      <c r="E1309" s="36" t="s">
        <v>2291</v>
      </c>
      <c r="H1309" s="107">
        <f>IF(SUM('Раздел 7'!D12)&lt;=SUM('Раздел 7'!D11),0,1)</f>
        <v>0</v>
      </c>
    </row>
    <row r="1310" spans="1:8">
      <c r="A1310" s="107" t="s">
        <v>15</v>
      </c>
      <c r="B1310" s="36">
        <v>7</v>
      </c>
      <c r="C1310" s="36">
        <v>47</v>
      </c>
      <c r="E1310" s="36" t="s">
        <v>2292</v>
      </c>
      <c r="H1310" s="107">
        <f>IF(SUM('Раздел 7'!E12)&lt;=SUM('Раздел 7'!E11),0,1)</f>
        <v>0</v>
      </c>
    </row>
    <row r="1311" spans="1:8">
      <c r="A1311" s="107" t="s">
        <v>15</v>
      </c>
      <c r="B1311" s="36">
        <v>7</v>
      </c>
      <c r="C1311" s="36">
        <v>48</v>
      </c>
      <c r="E1311" s="36" t="s">
        <v>2293</v>
      </c>
      <c r="H1311" s="107">
        <f>IF(SUM('Раздел 7'!F12)&lt;=SUM('Раздел 7'!F11),0,1)</f>
        <v>0</v>
      </c>
    </row>
    <row r="1312" spans="1:8">
      <c r="A1312" s="107" t="s">
        <v>15</v>
      </c>
      <c r="B1312" s="36">
        <v>7</v>
      </c>
      <c r="C1312" s="36">
        <v>49</v>
      </c>
      <c r="E1312" s="36" t="s">
        <v>2294</v>
      </c>
      <c r="H1312" s="107">
        <f>IF(SUM('Раздел 7'!G12)&lt;=SUM('Раздел 7'!G11),0,1)</f>
        <v>0</v>
      </c>
    </row>
    <row r="1313" spans="1:8">
      <c r="A1313" s="107" t="s">
        <v>15</v>
      </c>
      <c r="B1313" s="36">
        <v>7</v>
      </c>
      <c r="C1313" s="36">
        <v>50</v>
      </c>
      <c r="E1313" s="36" t="s">
        <v>2295</v>
      </c>
      <c r="H1313" s="107">
        <f>IF(SUM('Раздел 7'!H12)&lt;=SUM('Раздел 7'!H11),0,1)</f>
        <v>0</v>
      </c>
    </row>
    <row r="1314" spans="1:8">
      <c r="A1314" s="107" t="s">
        <v>15</v>
      </c>
      <c r="B1314" s="36">
        <v>7</v>
      </c>
      <c r="C1314" s="36">
        <v>51</v>
      </c>
      <c r="E1314" s="36" t="s">
        <v>2296</v>
      </c>
      <c r="H1314" s="107">
        <f>IF(SUM('Раздел 7'!I12)&lt;=SUM('Раздел 7'!I11),0,1)</f>
        <v>0</v>
      </c>
    </row>
    <row r="1315" spans="1:8">
      <c r="A1315" s="107" t="s">
        <v>15</v>
      </c>
      <c r="B1315" s="36">
        <v>7</v>
      </c>
      <c r="C1315" s="36">
        <v>52</v>
      </c>
      <c r="E1315" s="36" t="s">
        <v>2297</v>
      </c>
      <c r="H1315" s="107">
        <f>IF(SUM('Раздел 7'!J12)&lt;=SUM('Раздел 7'!J11),0,1)</f>
        <v>0</v>
      </c>
    </row>
    <row r="1316" spans="1:8">
      <c r="A1316" s="107" t="s">
        <v>15</v>
      </c>
      <c r="B1316" s="36">
        <v>7</v>
      </c>
      <c r="C1316" s="36">
        <v>53</v>
      </c>
      <c r="E1316" s="36" t="s">
        <v>2298</v>
      </c>
      <c r="H1316" s="107">
        <f>IF(SUM('Раздел 7'!K12)&lt;=SUM('Раздел 7'!K11),0,1)</f>
        <v>0</v>
      </c>
    </row>
    <row r="1317" spans="1:8">
      <c r="A1317" s="107" t="s">
        <v>15</v>
      </c>
      <c r="B1317" s="36">
        <v>7</v>
      </c>
      <c r="C1317" s="36">
        <v>54</v>
      </c>
      <c r="E1317" s="36" t="s">
        <v>2299</v>
      </c>
      <c r="H1317" s="107">
        <f>IF(SUM('Раздел 7'!L12)&lt;=SUM('Раздел 7'!L11),0,1)</f>
        <v>0</v>
      </c>
    </row>
    <row r="1318" spans="1:8">
      <c r="A1318" s="107" t="s">
        <v>15</v>
      </c>
      <c r="B1318" s="36">
        <v>7</v>
      </c>
      <c r="C1318" s="36">
        <v>55</v>
      </c>
      <c r="E1318" s="36" t="s">
        <v>2453</v>
      </c>
      <c r="H1318" s="107">
        <f>IF('Раздел 7'!D5='Раздел 6'!D5,0,1)</f>
        <v>0</v>
      </c>
    </row>
    <row r="1319" spans="1:8">
      <c r="A1319" s="107" t="s">
        <v>2946</v>
      </c>
      <c r="B1319" s="36">
        <v>7</v>
      </c>
      <c r="C1319" s="36">
        <v>56</v>
      </c>
      <c r="E1319" s="36" t="s">
        <v>2945</v>
      </c>
      <c r="H1319" s="107">
        <f>IF('Раздел 7'!D5='Раздел 2'!D4+'Раздел 2'!D5+'Раздел 2'!D6+'Раздел 2'!D7+'Раздел 2'!D8,0,1)</f>
        <v>0</v>
      </c>
    </row>
    <row r="1320" spans="1:8">
      <c r="A1320" s="35" t="s">
        <v>15</v>
      </c>
      <c r="B1320" s="35">
        <v>8</v>
      </c>
      <c r="C1320" s="35">
        <v>0</v>
      </c>
      <c r="D1320" s="35">
        <v>0</v>
      </c>
      <c r="E1320" s="108" t="str">
        <f>CONCATENATE("Количество ошибок в разделе 8: ",H1320)</f>
        <v>Количество ошибок в разделе 8: 0</v>
      </c>
      <c r="F1320" s="35"/>
      <c r="G1320" s="35"/>
      <c r="H1320" s="108">
        <f>SUM(H1321:H1323)</f>
        <v>0</v>
      </c>
    </row>
    <row r="1321" spans="1:8">
      <c r="A1321" s="107" t="s">
        <v>15</v>
      </c>
      <c r="B1321" s="36">
        <v>8</v>
      </c>
      <c r="C1321" s="36">
        <v>1</v>
      </c>
      <c r="E1321" s="36" t="s">
        <v>2224</v>
      </c>
      <c r="H1321" s="36">
        <f>IF('Раздел 8'!E4='Раздел 7'!D5,0,1)</f>
        <v>0</v>
      </c>
    </row>
    <row r="1322" spans="1:8">
      <c r="A1322" s="107" t="s">
        <v>15</v>
      </c>
      <c r="B1322" s="36">
        <v>8</v>
      </c>
      <c r="C1322" s="36">
        <v>2</v>
      </c>
      <c r="E1322" s="36" t="s">
        <v>2225</v>
      </c>
      <c r="H1322" s="36">
        <f>IF('Раздел 8'!E4='Раздел 6'!D5,0,1)</f>
        <v>0</v>
      </c>
    </row>
    <row r="1323" spans="1:8">
      <c r="A1323" s="107" t="s">
        <v>15</v>
      </c>
      <c r="B1323" s="36">
        <v>8</v>
      </c>
      <c r="C1323" s="36">
        <v>3</v>
      </c>
      <c r="E1323" s="36" t="s">
        <v>2226</v>
      </c>
      <c r="H1323" s="36">
        <f>IF('Раздел 8'!E4='Раздел 2'!D4+'Раздел 2'!D5+'Раздел 2'!D6+'Раздел 2'!D7+'Раздел 2'!D8,0,1)</f>
        <v>0</v>
      </c>
    </row>
    <row r="1324" spans="1:8">
      <c r="A1324" s="35" t="s">
        <v>15</v>
      </c>
      <c r="B1324" s="35">
        <v>9</v>
      </c>
      <c r="C1324" s="35">
        <v>0</v>
      </c>
      <c r="D1324" s="35"/>
      <c r="E1324" s="108" t="str">
        <f>CONCATENATE("Количество ошибок в разделе 9: ",H1324)</f>
        <v>Количество ошибок в разделе 9: 0</v>
      </c>
      <c r="F1324" s="35"/>
      <c r="G1324" s="35"/>
      <c r="H1324" s="108">
        <f>SUM(H1325:H1505)</f>
        <v>0</v>
      </c>
    </row>
    <row r="1325" spans="1:8">
      <c r="A1325" s="107" t="s">
        <v>15</v>
      </c>
      <c r="B1325" s="36">
        <v>9</v>
      </c>
      <c r="C1325" s="36">
        <v>1</v>
      </c>
      <c r="E1325" s="36" t="s">
        <v>1977</v>
      </c>
      <c r="H1325" s="36">
        <f>IF('Раздел 9'!D7+'Раздел 9'!D8+'Раздел 9'!D9&lt;='Раздел 9'!D6,0,1)</f>
        <v>0</v>
      </c>
    </row>
    <row r="1326" spans="1:8">
      <c r="A1326" s="107" t="s">
        <v>15</v>
      </c>
      <c r="B1326" s="36">
        <v>9</v>
      </c>
      <c r="C1326" s="36">
        <v>2</v>
      </c>
      <c r="E1326" s="36" t="s">
        <v>1978</v>
      </c>
      <c r="H1326" s="36">
        <f>IF('Раздел 9'!E7+'Раздел 9'!E8+'Раздел 9'!E9&lt;='Раздел 9'!E6,0,1)</f>
        <v>0</v>
      </c>
    </row>
    <row r="1327" spans="1:8">
      <c r="A1327" s="107" t="s">
        <v>15</v>
      </c>
      <c r="B1327" s="36">
        <v>9</v>
      </c>
      <c r="C1327" s="36">
        <v>3</v>
      </c>
      <c r="E1327" s="36" t="s">
        <v>1979</v>
      </c>
      <c r="H1327" s="36">
        <f>IF('Раздел 9'!F7+'Раздел 9'!F8+'Раздел 9'!F9&lt;='Раздел 9'!F6,0,1)</f>
        <v>0</v>
      </c>
    </row>
    <row r="1328" spans="1:8">
      <c r="A1328" s="107" t="s">
        <v>15</v>
      </c>
      <c r="B1328" s="36">
        <v>9</v>
      </c>
      <c r="C1328" s="36">
        <v>4</v>
      </c>
      <c r="E1328" s="36" t="s">
        <v>1980</v>
      </c>
      <c r="H1328" s="36">
        <f>IF('Раздел 9'!G7+'Раздел 9'!G8+'Раздел 9'!G9&lt;='Раздел 9'!G6,0,1)</f>
        <v>0</v>
      </c>
    </row>
    <row r="1329" spans="1:8">
      <c r="A1329" s="107" t="s">
        <v>15</v>
      </c>
      <c r="B1329" s="36">
        <v>9</v>
      </c>
      <c r="C1329" s="36">
        <v>5</v>
      </c>
      <c r="E1329" s="36" t="s">
        <v>1981</v>
      </c>
      <c r="H1329" s="36">
        <f>IF('Раздел 9'!H7+'Раздел 9'!H8+'Раздел 9'!H9&lt;='Раздел 9'!H6,0,1)</f>
        <v>0</v>
      </c>
    </row>
    <row r="1330" spans="1:8">
      <c r="A1330" s="107" t="s">
        <v>15</v>
      </c>
      <c r="B1330" s="36">
        <v>9</v>
      </c>
      <c r="C1330" s="36">
        <v>6</v>
      </c>
      <c r="E1330" s="36" t="s">
        <v>1982</v>
      </c>
      <c r="H1330" s="36">
        <f>IF('Раздел 9'!I7+'Раздел 9'!I8+'Раздел 9'!I9&lt;='Раздел 9'!I6,0,1)</f>
        <v>0</v>
      </c>
    </row>
    <row r="1331" spans="1:8">
      <c r="A1331" s="107" t="s">
        <v>15</v>
      </c>
      <c r="B1331" s="36">
        <v>9</v>
      </c>
      <c r="C1331" s="36">
        <v>7</v>
      </c>
      <c r="E1331" s="36" t="s">
        <v>1983</v>
      </c>
      <c r="H1331" s="36">
        <f>IF('Раздел 9'!D24+'Раздел 9'!D25&lt;='Раздел 9'!D23,0,1)</f>
        <v>0</v>
      </c>
    </row>
    <row r="1332" spans="1:8">
      <c r="A1332" s="107" t="s">
        <v>15</v>
      </c>
      <c r="B1332" s="36">
        <v>9</v>
      </c>
      <c r="C1332" s="36">
        <v>8</v>
      </c>
      <c r="E1332" s="36" t="s">
        <v>1984</v>
      </c>
      <c r="H1332" s="36">
        <f>IF('Раздел 9'!E24+'Раздел 9'!E25&lt;='Раздел 9'!E23,0,1)</f>
        <v>0</v>
      </c>
    </row>
    <row r="1333" spans="1:8">
      <c r="A1333" s="107" t="s">
        <v>15</v>
      </c>
      <c r="B1333" s="36">
        <v>9</v>
      </c>
      <c r="C1333" s="36">
        <v>9</v>
      </c>
      <c r="E1333" s="36" t="s">
        <v>1985</v>
      </c>
      <c r="H1333" s="36">
        <f>IF('Раздел 9'!F24+'Раздел 9'!F25&lt;='Раздел 9'!F23,0,1)</f>
        <v>0</v>
      </c>
    </row>
    <row r="1334" spans="1:8">
      <c r="A1334" s="107" t="s">
        <v>15</v>
      </c>
      <c r="B1334" s="36">
        <v>9</v>
      </c>
      <c r="C1334" s="36">
        <v>10</v>
      </c>
      <c r="E1334" s="36" t="s">
        <v>1986</v>
      </c>
      <c r="H1334" s="36">
        <f>IF('Раздел 9'!G24+'Раздел 9'!G25&lt;='Раздел 9'!G23,0,1)</f>
        <v>0</v>
      </c>
    </row>
    <row r="1335" spans="1:8">
      <c r="A1335" s="107" t="s">
        <v>15</v>
      </c>
      <c r="B1335" s="36">
        <v>9</v>
      </c>
      <c r="C1335" s="36">
        <v>11</v>
      </c>
      <c r="E1335" s="36" t="s">
        <v>1987</v>
      </c>
      <c r="H1335" s="36">
        <f>IF('Раздел 9'!H24+'Раздел 9'!H25&lt;='Раздел 9'!H23,0,1)</f>
        <v>0</v>
      </c>
    </row>
    <row r="1336" spans="1:8">
      <c r="A1336" s="107" t="s">
        <v>15</v>
      </c>
      <c r="B1336" s="36">
        <v>9</v>
      </c>
      <c r="C1336" s="36">
        <v>12</v>
      </c>
      <c r="E1336" s="36" t="s">
        <v>1988</v>
      </c>
      <c r="H1336" s="36">
        <f>IF('Раздел 9'!I24+'Раздел 9'!I25&lt;='Раздел 9'!I23,0,1)</f>
        <v>0</v>
      </c>
    </row>
    <row r="1337" spans="1:8">
      <c r="A1337" s="107" t="s">
        <v>15</v>
      </c>
      <c r="B1337" s="36">
        <v>9</v>
      </c>
      <c r="C1337" s="36">
        <v>13</v>
      </c>
      <c r="E1337" s="36" t="s">
        <v>1989</v>
      </c>
      <c r="H1337" s="36">
        <f>IF('Раздел 9'!D27&lt;='Раздел 9'!D16,0,1)</f>
        <v>0</v>
      </c>
    </row>
    <row r="1338" spans="1:8">
      <c r="A1338" s="107" t="s">
        <v>15</v>
      </c>
      <c r="B1338" s="36">
        <v>9</v>
      </c>
      <c r="C1338" s="36">
        <v>14</v>
      </c>
      <c r="E1338" s="36" t="s">
        <v>1990</v>
      </c>
      <c r="H1338" s="36">
        <f>IF('Раздел 9'!I27&lt;='Раздел 9'!I16,0,1)</f>
        <v>0</v>
      </c>
    </row>
    <row r="1339" spans="1:8">
      <c r="A1339" s="107" t="s">
        <v>15</v>
      </c>
      <c r="B1339" s="36">
        <v>9</v>
      </c>
      <c r="C1339" s="36">
        <v>15</v>
      </c>
      <c r="E1339" s="36" t="s">
        <v>1991</v>
      </c>
      <c r="H1339" s="36">
        <f>IF('Раздел 9'!D28&lt;='Раздел 9'!D10,0,1)</f>
        <v>0</v>
      </c>
    </row>
    <row r="1340" spans="1:8">
      <c r="A1340" s="107" t="s">
        <v>15</v>
      </c>
      <c r="B1340" s="36">
        <v>9</v>
      </c>
      <c r="C1340" s="36">
        <v>16</v>
      </c>
      <c r="E1340" s="36" t="s">
        <v>1992</v>
      </c>
      <c r="H1340" s="36">
        <f>IF('Раздел 9'!E28&lt;='Раздел 9'!E10,0,1)</f>
        <v>0</v>
      </c>
    </row>
    <row r="1341" spans="1:8">
      <c r="A1341" s="107" t="s">
        <v>15</v>
      </c>
      <c r="B1341" s="36">
        <v>9</v>
      </c>
      <c r="C1341" s="36">
        <v>17</v>
      </c>
      <c r="E1341" s="36" t="s">
        <v>1993</v>
      </c>
      <c r="H1341" s="36">
        <f>IF('Раздел 9'!F28&lt;='Раздел 9'!F10,0,1)</f>
        <v>0</v>
      </c>
    </row>
    <row r="1342" spans="1:8">
      <c r="A1342" s="107" t="s">
        <v>15</v>
      </c>
      <c r="B1342" s="36">
        <v>9</v>
      </c>
      <c r="C1342" s="36">
        <v>18</v>
      </c>
      <c r="E1342" s="36" t="s">
        <v>1994</v>
      </c>
      <c r="H1342" s="36">
        <f>IF('Раздел 9'!G28&lt;='Раздел 9'!G10,0,1)</f>
        <v>0</v>
      </c>
    </row>
    <row r="1343" spans="1:8">
      <c r="A1343" s="107" t="s">
        <v>15</v>
      </c>
      <c r="B1343" s="36">
        <v>9</v>
      </c>
      <c r="C1343" s="36">
        <v>19</v>
      </c>
      <c r="E1343" s="36" t="s">
        <v>1995</v>
      </c>
      <c r="H1343" s="36">
        <f>IF('Раздел 9'!H28&lt;='Раздел 9'!H10,0,1)</f>
        <v>0</v>
      </c>
    </row>
    <row r="1344" spans="1:8">
      <c r="A1344" s="107" t="s">
        <v>15</v>
      </c>
      <c r="B1344" s="36">
        <v>9</v>
      </c>
      <c r="C1344" s="36">
        <v>20</v>
      </c>
      <c r="E1344" s="36" t="s">
        <v>1996</v>
      </c>
      <c r="H1344" s="36">
        <f>IF('Раздел 9'!I28&lt;='Раздел 9'!I10,0,1)</f>
        <v>0</v>
      </c>
    </row>
    <row r="1345" spans="1:8">
      <c r="A1345" s="107" t="s">
        <v>15</v>
      </c>
      <c r="B1345" s="36">
        <v>9</v>
      </c>
      <c r="C1345" s="36">
        <v>21</v>
      </c>
      <c r="E1345" s="36" t="s">
        <v>1997</v>
      </c>
      <c r="H1345" s="36">
        <f>IF('Раздел 9'!E5+'Раздел 9'!G5&lt;='Раздел 9'!D5,0,1)</f>
        <v>0</v>
      </c>
    </row>
    <row r="1346" spans="1:8">
      <c r="A1346" s="107" t="s">
        <v>15</v>
      </c>
      <c r="B1346" s="36">
        <v>9</v>
      </c>
      <c r="C1346" s="36">
        <v>22</v>
      </c>
      <c r="E1346" s="36" t="s">
        <v>1998</v>
      </c>
      <c r="H1346" s="36">
        <f>IF('Раздел 9'!E6+'Раздел 9'!G6&lt;='Раздел 9'!D6,0,1)</f>
        <v>0</v>
      </c>
    </row>
    <row r="1347" spans="1:8">
      <c r="A1347" s="107" t="s">
        <v>15</v>
      </c>
      <c r="B1347" s="36">
        <v>9</v>
      </c>
      <c r="C1347" s="36">
        <v>23</v>
      </c>
      <c r="E1347" s="36" t="s">
        <v>1999</v>
      </c>
      <c r="H1347" s="36">
        <f>IF('Раздел 9'!E7+'Раздел 9'!G7&lt;='Раздел 9'!D7,0,1)</f>
        <v>0</v>
      </c>
    </row>
    <row r="1348" spans="1:8">
      <c r="A1348" s="107" t="s">
        <v>15</v>
      </c>
      <c r="B1348" s="36">
        <v>9</v>
      </c>
      <c r="C1348" s="36">
        <v>24</v>
      </c>
      <c r="E1348" s="36" t="s">
        <v>2000</v>
      </c>
      <c r="H1348" s="36">
        <f>IF('Раздел 9'!E8+'Раздел 9'!G8&lt;='Раздел 9'!D8,0,1)</f>
        <v>0</v>
      </c>
    </row>
    <row r="1349" spans="1:8">
      <c r="A1349" s="107" t="s">
        <v>15</v>
      </c>
      <c r="B1349" s="36">
        <v>9</v>
      </c>
      <c r="C1349" s="36">
        <v>25</v>
      </c>
      <c r="E1349" s="36" t="s">
        <v>2001</v>
      </c>
      <c r="H1349" s="36">
        <f>IF('Раздел 9'!E9+'Раздел 9'!G9&lt;='Раздел 9'!D9,0,1)</f>
        <v>0</v>
      </c>
    </row>
    <row r="1350" spans="1:8">
      <c r="A1350" s="107" t="s">
        <v>15</v>
      </c>
      <c r="B1350" s="36">
        <v>9</v>
      </c>
      <c r="C1350" s="36">
        <v>26</v>
      </c>
      <c r="E1350" s="36" t="s">
        <v>2002</v>
      </c>
      <c r="H1350" s="36">
        <f>IF('Раздел 9'!E10+'Раздел 9'!G10&lt;='Раздел 9'!D10,0,1)</f>
        <v>0</v>
      </c>
    </row>
    <row r="1351" spans="1:8">
      <c r="A1351" s="107" t="s">
        <v>15</v>
      </c>
      <c r="B1351" s="36">
        <v>9</v>
      </c>
      <c r="C1351" s="36">
        <v>27</v>
      </c>
      <c r="E1351" s="36" t="s">
        <v>2003</v>
      </c>
      <c r="H1351" s="36">
        <f>IF('Раздел 9'!E11+'Раздел 9'!G11&lt;='Раздел 9'!D11,0,1)</f>
        <v>0</v>
      </c>
    </row>
    <row r="1352" spans="1:8">
      <c r="A1352" s="107" t="s">
        <v>15</v>
      </c>
      <c r="B1352" s="36">
        <v>9</v>
      </c>
      <c r="C1352" s="36">
        <v>28</v>
      </c>
      <c r="E1352" s="36" t="s">
        <v>2004</v>
      </c>
      <c r="H1352" s="36">
        <f>IF('Раздел 9'!E12+'Раздел 9'!G12&lt;='Раздел 9'!D12,0,1)</f>
        <v>0</v>
      </c>
    </row>
    <row r="1353" spans="1:8">
      <c r="A1353" s="107" t="s">
        <v>15</v>
      </c>
      <c r="B1353" s="36">
        <v>9</v>
      </c>
      <c r="C1353" s="36">
        <v>29</v>
      </c>
      <c r="E1353" s="36" t="s">
        <v>2005</v>
      </c>
      <c r="H1353" s="36">
        <f>IF('Раздел 9'!E13+'Раздел 9'!G13&lt;='Раздел 9'!D13,0,1)</f>
        <v>0</v>
      </c>
    </row>
    <row r="1354" spans="1:8">
      <c r="A1354" s="107" t="s">
        <v>15</v>
      </c>
      <c r="B1354" s="36">
        <v>9</v>
      </c>
      <c r="C1354" s="36">
        <v>30</v>
      </c>
      <c r="E1354" s="36" t="s">
        <v>2006</v>
      </c>
      <c r="H1354" s="36">
        <f>IF('Раздел 9'!E14+'Раздел 9'!G14&lt;='Раздел 9'!D14,0,1)</f>
        <v>0</v>
      </c>
    </row>
    <row r="1355" spans="1:8">
      <c r="A1355" s="107" t="s">
        <v>15</v>
      </c>
      <c r="B1355" s="36">
        <v>9</v>
      </c>
      <c r="C1355" s="36">
        <v>31</v>
      </c>
      <c r="E1355" s="36" t="s">
        <v>2007</v>
      </c>
      <c r="H1355" s="36">
        <f>IF('Раздел 9'!E15+'Раздел 9'!G15&lt;='Раздел 9'!D15,0,1)</f>
        <v>0</v>
      </c>
    </row>
    <row r="1356" spans="1:8">
      <c r="A1356" s="107" t="s">
        <v>15</v>
      </c>
      <c r="B1356" s="36">
        <v>9</v>
      </c>
      <c r="C1356" s="36">
        <v>32</v>
      </c>
      <c r="E1356" s="36" t="s">
        <v>2008</v>
      </c>
      <c r="H1356" s="36">
        <f>IF('Раздел 9'!E16+'Раздел 9'!G16&lt;='Раздел 9'!D16,0,1)</f>
        <v>0</v>
      </c>
    </row>
    <row r="1357" spans="1:8">
      <c r="A1357" s="107" t="s">
        <v>15</v>
      </c>
      <c r="B1357" s="36">
        <v>9</v>
      </c>
      <c r="C1357" s="36">
        <v>33</v>
      </c>
      <c r="E1357" s="36" t="s">
        <v>2009</v>
      </c>
      <c r="H1357" s="36">
        <f>IF('Раздел 9'!E17+'Раздел 9'!G17&lt;='Раздел 9'!D17,0,1)</f>
        <v>0</v>
      </c>
    </row>
    <row r="1358" spans="1:8">
      <c r="A1358" s="107" t="s">
        <v>15</v>
      </c>
      <c r="B1358" s="36">
        <v>9</v>
      </c>
      <c r="C1358" s="36">
        <v>34</v>
      </c>
      <c r="E1358" s="36" t="s">
        <v>2010</v>
      </c>
      <c r="H1358" s="36">
        <f>IF('Раздел 9'!E18+'Раздел 9'!G18&lt;='Раздел 9'!D18,0,1)</f>
        <v>0</v>
      </c>
    </row>
    <row r="1359" spans="1:8">
      <c r="A1359" s="107" t="s">
        <v>15</v>
      </c>
      <c r="B1359" s="36">
        <v>9</v>
      </c>
      <c r="C1359" s="36">
        <v>35</v>
      </c>
      <c r="E1359" s="36" t="s">
        <v>2011</v>
      </c>
      <c r="H1359" s="36">
        <f>IF('Раздел 9'!E19+'Раздел 9'!G19&lt;='Раздел 9'!D19,0,1)</f>
        <v>0</v>
      </c>
    </row>
    <row r="1360" spans="1:8">
      <c r="A1360" s="107" t="s">
        <v>15</v>
      </c>
      <c r="B1360" s="36">
        <v>9</v>
      </c>
      <c r="C1360" s="36">
        <v>36</v>
      </c>
      <c r="E1360" s="36" t="s">
        <v>2012</v>
      </c>
      <c r="H1360" s="36">
        <f>IF('Раздел 9'!E20+'Раздел 9'!G20&lt;='Раздел 9'!D20,0,1)</f>
        <v>0</v>
      </c>
    </row>
    <row r="1361" spans="1:8">
      <c r="A1361" s="107" t="s">
        <v>15</v>
      </c>
      <c r="B1361" s="36">
        <v>9</v>
      </c>
      <c r="C1361" s="36">
        <v>37</v>
      </c>
      <c r="E1361" s="36" t="s">
        <v>2013</v>
      </c>
      <c r="H1361" s="36">
        <f>IF('Раздел 9'!E21+'Раздел 9'!G21&lt;='Раздел 9'!D21,0,1)</f>
        <v>0</v>
      </c>
    </row>
    <row r="1362" spans="1:8">
      <c r="A1362" s="107" t="s">
        <v>15</v>
      </c>
      <c r="B1362" s="36">
        <v>9</v>
      </c>
      <c r="C1362" s="36">
        <v>38</v>
      </c>
      <c r="E1362" s="36" t="s">
        <v>2014</v>
      </c>
      <c r="H1362" s="36">
        <f>IF('Раздел 9'!E22+'Раздел 9'!G22&lt;='Раздел 9'!D22,0,1)</f>
        <v>0</v>
      </c>
    </row>
    <row r="1363" spans="1:8">
      <c r="A1363" s="107" t="s">
        <v>15</v>
      </c>
      <c r="B1363" s="36">
        <v>9</v>
      </c>
      <c r="C1363" s="36">
        <v>39</v>
      </c>
      <c r="E1363" s="36" t="s">
        <v>2015</v>
      </c>
      <c r="H1363" s="36">
        <f>IF('Раздел 9'!E23+'Раздел 9'!G23&lt;='Раздел 9'!D23,0,1)</f>
        <v>0</v>
      </c>
    </row>
    <row r="1364" spans="1:8">
      <c r="A1364" s="107" t="s">
        <v>15</v>
      </c>
      <c r="B1364" s="36">
        <v>9</v>
      </c>
      <c r="C1364" s="36">
        <v>40</v>
      </c>
      <c r="E1364" s="36" t="s">
        <v>2016</v>
      </c>
      <c r="H1364" s="36">
        <f>IF('Раздел 9'!E24+'Раздел 9'!G24&lt;='Раздел 9'!D24,0,1)</f>
        <v>0</v>
      </c>
    </row>
    <row r="1365" spans="1:8">
      <c r="A1365" s="107" t="s">
        <v>15</v>
      </c>
      <c r="B1365" s="36">
        <v>9</v>
      </c>
      <c r="C1365" s="36">
        <v>41</v>
      </c>
      <c r="E1365" s="36" t="s">
        <v>2017</v>
      </c>
      <c r="H1365" s="36">
        <f>IF('Раздел 9'!E25+'Раздел 9'!G25&lt;='Раздел 9'!D25,0,1)</f>
        <v>0</v>
      </c>
    </row>
    <row r="1366" spans="1:8">
      <c r="A1366" s="107" t="s">
        <v>15</v>
      </c>
      <c r="B1366" s="36">
        <v>9</v>
      </c>
      <c r="C1366" s="36">
        <v>42</v>
      </c>
      <c r="E1366" s="36" t="s">
        <v>2018</v>
      </c>
      <c r="H1366" s="36">
        <f>IF('Раздел 9'!E26+'Раздел 9'!G26&lt;='Раздел 9'!D26,0,1)</f>
        <v>0</v>
      </c>
    </row>
    <row r="1367" spans="1:8">
      <c r="A1367" s="107" t="s">
        <v>15</v>
      </c>
      <c r="B1367" s="36">
        <v>9</v>
      </c>
      <c r="C1367" s="36">
        <v>43</v>
      </c>
      <c r="E1367" s="36" t="s">
        <v>2019</v>
      </c>
      <c r="H1367" s="36">
        <f>IF('Раздел 9'!E28+'Раздел 9'!G28&lt;='Раздел 9'!D28,0,1)</f>
        <v>0</v>
      </c>
    </row>
    <row r="1368" spans="1:8">
      <c r="A1368" s="107" t="s">
        <v>15</v>
      </c>
      <c r="B1368" s="36">
        <v>9</v>
      </c>
      <c r="C1368" s="36">
        <v>44</v>
      </c>
      <c r="E1368" s="36" t="s">
        <v>2020</v>
      </c>
      <c r="H1368" s="36">
        <f>IF('Раздел 9'!E29+'Раздел 9'!G29&lt;='Раздел 9'!D29,0,1)</f>
        <v>0</v>
      </c>
    </row>
    <row r="1369" spans="1:8">
      <c r="A1369" s="107" t="s">
        <v>15</v>
      </c>
      <c r="B1369" s="36">
        <v>9</v>
      </c>
      <c r="C1369" s="36">
        <v>45</v>
      </c>
      <c r="E1369" s="36" t="s">
        <v>2021</v>
      </c>
      <c r="H1369" s="36">
        <f>IF('Раздел 9'!I5&lt;='Раздел 9'!D5,0,1)</f>
        <v>0</v>
      </c>
    </row>
    <row r="1370" spans="1:8">
      <c r="A1370" s="107" t="s">
        <v>15</v>
      </c>
      <c r="B1370" s="36">
        <v>9</v>
      </c>
      <c r="C1370" s="36">
        <v>46</v>
      </c>
      <c r="E1370" s="36" t="s">
        <v>2022</v>
      </c>
      <c r="H1370" s="36">
        <f>IF('Раздел 9'!I6&lt;='Раздел 9'!D6,0,1)</f>
        <v>0</v>
      </c>
    </row>
    <row r="1371" spans="1:8">
      <c r="A1371" s="107" t="s">
        <v>15</v>
      </c>
      <c r="B1371" s="36">
        <v>9</v>
      </c>
      <c r="C1371" s="36">
        <v>47</v>
      </c>
      <c r="E1371" s="36" t="s">
        <v>2023</v>
      </c>
      <c r="H1371" s="36">
        <f>IF('Раздел 9'!I7&lt;='Раздел 9'!D7,0,1)</f>
        <v>0</v>
      </c>
    </row>
    <row r="1372" spans="1:8">
      <c r="A1372" s="107" t="s">
        <v>15</v>
      </c>
      <c r="B1372" s="36">
        <v>9</v>
      </c>
      <c r="C1372" s="36">
        <v>48</v>
      </c>
      <c r="E1372" s="36" t="s">
        <v>2024</v>
      </c>
      <c r="H1372" s="36">
        <f>IF('Раздел 9'!I8&lt;='Раздел 9'!D8,0,1)</f>
        <v>0</v>
      </c>
    </row>
    <row r="1373" spans="1:8">
      <c r="A1373" s="107" t="s">
        <v>15</v>
      </c>
      <c r="B1373" s="36">
        <v>9</v>
      </c>
      <c r="C1373" s="36">
        <v>49</v>
      </c>
      <c r="E1373" s="36" t="s">
        <v>2025</v>
      </c>
      <c r="H1373" s="36">
        <f>IF('Раздел 9'!I9&lt;='Раздел 9'!D9,0,1)</f>
        <v>0</v>
      </c>
    </row>
    <row r="1374" spans="1:8">
      <c r="A1374" s="107" t="s">
        <v>15</v>
      </c>
      <c r="B1374" s="36">
        <v>9</v>
      </c>
      <c r="C1374" s="36">
        <v>50</v>
      </c>
      <c r="E1374" s="36" t="s">
        <v>2026</v>
      </c>
      <c r="H1374" s="36">
        <f>IF('Раздел 9'!I10&lt;='Раздел 9'!D10,0,1)</f>
        <v>0</v>
      </c>
    </row>
    <row r="1375" spans="1:8">
      <c r="A1375" s="107" t="s">
        <v>15</v>
      </c>
      <c r="B1375" s="36">
        <v>9</v>
      </c>
      <c r="C1375" s="36">
        <v>51</v>
      </c>
      <c r="E1375" s="36" t="s">
        <v>2027</v>
      </c>
      <c r="H1375" s="36">
        <f>IF('Раздел 9'!I11&lt;='Раздел 9'!D11,0,1)</f>
        <v>0</v>
      </c>
    </row>
    <row r="1376" spans="1:8">
      <c r="A1376" s="107" t="s">
        <v>15</v>
      </c>
      <c r="B1376" s="36">
        <v>9</v>
      </c>
      <c r="C1376" s="36">
        <v>52</v>
      </c>
      <c r="E1376" s="36" t="s">
        <v>2028</v>
      </c>
      <c r="H1376" s="36">
        <f>IF('Раздел 9'!I12&lt;='Раздел 9'!D12,0,1)</f>
        <v>0</v>
      </c>
    </row>
    <row r="1377" spans="1:8">
      <c r="A1377" s="107" t="s">
        <v>15</v>
      </c>
      <c r="B1377" s="36">
        <v>9</v>
      </c>
      <c r="C1377" s="36">
        <v>53</v>
      </c>
      <c r="E1377" s="36" t="s">
        <v>2029</v>
      </c>
      <c r="H1377" s="36">
        <f>IF('Раздел 9'!I13&lt;='Раздел 9'!D13,0,1)</f>
        <v>0</v>
      </c>
    </row>
    <row r="1378" spans="1:8">
      <c r="A1378" s="107" t="s">
        <v>15</v>
      </c>
      <c r="B1378" s="36">
        <v>9</v>
      </c>
      <c r="C1378" s="36">
        <v>54</v>
      </c>
      <c r="E1378" s="36" t="s">
        <v>2030</v>
      </c>
      <c r="H1378" s="36">
        <f>IF('Раздел 9'!I14&lt;='Раздел 9'!D14,0,1)</f>
        <v>0</v>
      </c>
    </row>
    <row r="1379" spans="1:8">
      <c r="A1379" s="107" t="s">
        <v>15</v>
      </c>
      <c r="B1379" s="36">
        <v>9</v>
      </c>
      <c r="C1379" s="36">
        <v>55</v>
      </c>
      <c r="E1379" s="36" t="s">
        <v>2031</v>
      </c>
      <c r="H1379" s="36">
        <f>IF('Раздел 9'!I15&lt;='Раздел 9'!D15,0,1)</f>
        <v>0</v>
      </c>
    </row>
    <row r="1380" spans="1:8">
      <c r="A1380" s="107" t="s">
        <v>15</v>
      </c>
      <c r="B1380" s="36">
        <v>9</v>
      </c>
      <c r="C1380" s="36">
        <v>56</v>
      </c>
      <c r="E1380" s="36" t="s">
        <v>2032</v>
      </c>
      <c r="H1380" s="36">
        <f>IF('Раздел 9'!I16&lt;='Раздел 9'!D16,0,1)</f>
        <v>0</v>
      </c>
    </row>
    <row r="1381" spans="1:8">
      <c r="A1381" s="107" t="s">
        <v>15</v>
      </c>
      <c r="B1381" s="36">
        <v>9</v>
      </c>
      <c r="C1381" s="36">
        <v>57</v>
      </c>
      <c r="E1381" s="36" t="s">
        <v>2033</v>
      </c>
      <c r="H1381" s="36">
        <f>IF('Раздел 9'!I17&lt;='Раздел 9'!D17,0,1)</f>
        <v>0</v>
      </c>
    </row>
    <row r="1382" spans="1:8">
      <c r="A1382" s="107" t="s">
        <v>15</v>
      </c>
      <c r="B1382" s="36">
        <v>9</v>
      </c>
      <c r="C1382" s="36">
        <v>58</v>
      </c>
      <c r="E1382" s="36" t="s">
        <v>2034</v>
      </c>
      <c r="H1382" s="36">
        <f>IF('Раздел 9'!I18&lt;='Раздел 9'!D18,0,1)</f>
        <v>0</v>
      </c>
    </row>
    <row r="1383" spans="1:8">
      <c r="A1383" s="107" t="s">
        <v>15</v>
      </c>
      <c r="B1383" s="36">
        <v>9</v>
      </c>
      <c r="C1383" s="36">
        <v>59</v>
      </c>
      <c r="E1383" s="36" t="s">
        <v>2035</v>
      </c>
      <c r="H1383" s="36">
        <f>IF('Раздел 9'!I19&lt;='Раздел 9'!D19,0,1)</f>
        <v>0</v>
      </c>
    </row>
    <row r="1384" spans="1:8">
      <c r="A1384" s="107" t="s">
        <v>15</v>
      </c>
      <c r="B1384" s="36">
        <v>9</v>
      </c>
      <c r="C1384" s="36">
        <v>60</v>
      </c>
      <c r="E1384" s="36" t="s">
        <v>2036</v>
      </c>
      <c r="H1384" s="36">
        <f>IF('Раздел 9'!I20&lt;='Раздел 9'!D20,0,1)</f>
        <v>0</v>
      </c>
    </row>
    <row r="1385" spans="1:8">
      <c r="A1385" s="107" t="s">
        <v>15</v>
      </c>
      <c r="B1385" s="36">
        <v>9</v>
      </c>
      <c r="C1385" s="36">
        <v>61</v>
      </c>
      <c r="E1385" s="36" t="s">
        <v>2037</v>
      </c>
      <c r="H1385" s="36">
        <f>IF('Раздел 9'!I21&lt;='Раздел 9'!D21,0,1)</f>
        <v>0</v>
      </c>
    </row>
    <row r="1386" spans="1:8">
      <c r="A1386" s="107" t="s">
        <v>15</v>
      </c>
      <c r="B1386" s="36">
        <v>9</v>
      </c>
      <c r="C1386" s="36">
        <v>62</v>
      </c>
      <c r="E1386" s="36" t="s">
        <v>2038</v>
      </c>
      <c r="H1386" s="36">
        <f>IF('Раздел 9'!I22&lt;='Раздел 9'!D22,0,1)</f>
        <v>0</v>
      </c>
    </row>
    <row r="1387" spans="1:8">
      <c r="A1387" s="107" t="s">
        <v>15</v>
      </c>
      <c r="B1387" s="36">
        <v>9</v>
      </c>
      <c r="C1387" s="36">
        <v>63</v>
      </c>
      <c r="E1387" s="36" t="s">
        <v>2039</v>
      </c>
      <c r="H1387" s="36">
        <f>IF('Раздел 9'!I23&lt;='Раздел 9'!D23,0,1)</f>
        <v>0</v>
      </c>
    </row>
    <row r="1388" spans="1:8">
      <c r="A1388" s="107" t="s">
        <v>15</v>
      </c>
      <c r="B1388" s="36">
        <v>9</v>
      </c>
      <c r="C1388" s="36">
        <v>64</v>
      </c>
      <c r="E1388" s="36" t="s">
        <v>2040</v>
      </c>
      <c r="H1388" s="36">
        <f>IF('Раздел 9'!I24&lt;='Раздел 9'!D24,0,1)</f>
        <v>0</v>
      </c>
    </row>
    <row r="1389" spans="1:8">
      <c r="A1389" s="107" t="s">
        <v>15</v>
      </c>
      <c r="B1389" s="36">
        <v>9</v>
      </c>
      <c r="C1389" s="36">
        <v>65</v>
      </c>
      <c r="E1389" s="36" t="s">
        <v>2041</v>
      </c>
      <c r="H1389" s="36">
        <f>IF('Раздел 9'!I25&lt;='Раздел 9'!D25,0,1)</f>
        <v>0</v>
      </c>
    </row>
    <row r="1390" spans="1:8">
      <c r="A1390" s="107" t="s">
        <v>15</v>
      </c>
      <c r="B1390" s="36">
        <v>9</v>
      </c>
      <c r="C1390" s="36">
        <v>66</v>
      </c>
      <c r="E1390" s="36" t="s">
        <v>2042</v>
      </c>
      <c r="H1390" s="36">
        <f>IF('Раздел 9'!I26&lt;='Раздел 9'!D26,0,1)</f>
        <v>0</v>
      </c>
    </row>
    <row r="1391" spans="1:8">
      <c r="A1391" s="107" t="s">
        <v>15</v>
      </c>
      <c r="B1391" s="36">
        <v>9</v>
      </c>
      <c r="C1391" s="36">
        <v>67</v>
      </c>
      <c r="E1391" s="36" t="s">
        <v>2044</v>
      </c>
      <c r="H1391" s="36">
        <f>IF('Раздел 9'!I27&lt;='Раздел 9'!D27,0,1)</f>
        <v>0</v>
      </c>
    </row>
    <row r="1392" spans="1:8">
      <c r="A1392" s="107" t="s">
        <v>15</v>
      </c>
      <c r="B1392" s="36">
        <v>9</v>
      </c>
      <c r="C1392" s="36">
        <v>68</v>
      </c>
      <c r="E1392" s="36" t="s">
        <v>2045</v>
      </c>
      <c r="H1392" s="36">
        <f>IF('Раздел 9'!I28&lt;='Раздел 9'!D28,0,1)</f>
        <v>0</v>
      </c>
    </row>
    <row r="1393" spans="1:8">
      <c r="A1393" s="107" t="s">
        <v>15</v>
      </c>
      <c r="B1393" s="36">
        <v>9</v>
      </c>
      <c r="C1393" s="36">
        <v>69</v>
      </c>
      <c r="E1393" s="36" t="s">
        <v>2046</v>
      </c>
      <c r="H1393" s="36">
        <f>IF('Раздел 9'!I29&lt;='Раздел 9'!D29,0,1)</f>
        <v>0</v>
      </c>
    </row>
    <row r="1394" spans="1:8">
      <c r="A1394" s="107" t="s">
        <v>15</v>
      </c>
      <c r="B1394" s="36">
        <v>9</v>
      </c>
      <c r="C1394" s="36">
        <v>70</v>
      </c>
      <c r="E1394" s="36" t="s">
        <v>2043</v>
      </c>
      <c r="H1394" s="36">
        <f>IF('Раздел 9'!F5&lt;='Раздел 9'!E5,0,1)</f>
        <v>0</v>
      </c>
    </row>
    <row r="1395" spans="1:8">
      <c r="A1395" s="107" t="s">
        <v>15</v>
      </c>
      <c r="B1395" s="36">
        <v>9</v>
      </c>
      <c r="C1395" s="36">
        <v>71</v>
      </c>
      <c r="E1395" s="36" t="s">
        <v>2047</v>
      </c>
      <c r="H1395" s="36">
        <f>IF('Раздел 9'!F6&lt;='Раздел 9'!E6,0,1)</f>
        <v>0</v>
      </c>
    </row>
    <row r="1396" spans="1:8">
      <c r="A1396" s="107" t="s">
        <v>15</v>
      </c>
      <c r="B1396" s="36">
        <v>9</v>
      </c>
      <c r="C1396" s="36">
        <v>72</v>
      </c>
      <c r="E1396" s="36" t="s">
        <v>2048</v>
      </c>
      <c r="H1396" s="36">
        <f>IF('Раздел 9'!F7&lt;='Раздел 9'!E7,0,1)</f>
        <v>0</v>
      </c>
    </row>
    <row r="1397" spans="1:8">
      <c r="A1397" s="107" t="s">
        <v>15</v>
      </c>
      <c r="B1397" s="36">
        <v>9</v>
      </c>
      <c r="C1397" s="36">
        <v>73</v>
      </c>
      <c r="E1397" s="36" t="s">
        <v>2049</v>
      </c>
      <c r="H1397" s="36">
        <f>IF('Раздел 9'!F8&lt;='Раздел 9'!E8,0,1)</f>
        <v>0</v>
      </c>
    </row>
    <row r="1398" spans="1:8">
      <c r="A1398" s="107" t="s">
        <v>15</v>
      </c>
      <c r="B1398" s="36">
        <v>9</v>
      </c>
      <c r="C1398" s="36">
        <v>74</v>
      </c>
      <c r="E1398" s="36" t="s">
        <v>2050</v>
      </c>
      <c r="H1398" s="36">
        <f>IF('Раздел 9'!F9&lt;='Раздел 9'!E9,0,1)</f>
        <v>0</v>
      </c>
    </row>
    <row r="1399" spans="1:8">
      <c r="A1399" s="107" t="s">
        <v>15</v>
      </c>
      <c r="B1399" s="36">
        <v>9</v>
      </c>
      <c r="C1399" s="36">
        <v>75</v>
      </c>
      <c r="E1399" s="36" t="s">
        <v>2051</v>
      </c>
      <c r="H1399" s="36">
        <f>IF('Раздел 9'!F10&lt;='Раздел 9'!E10,0,1)</f>
        <v>0</v>
      </c>
    </row>
    <row r="1400" spans="1:8">
      <c r="A1400" s="107" t="s">
        <v>15</v>
      </c>
      <c r="B1400" s="36">
        <v>9</v>
      </c>
      <c r="C1400" s="36">
        <v>76</v>
      </c>
      <c r="E1400" s="36" t="s">
        <v>2052</v>
      </c>
      <c r="H1400" s="36">
        <f>IF('Раздел 9'!F11&lt;='Раздел 9'!E11,0,1)</f>
        <v>0</v>
      </c>
    </row>
    <row r="1401" spans="1:8">
      <c r="A1401" s="107" t="s">
        <v>15</v>
      </c>
      <c r="B1401" s="36">
        <v>9</v>
      </c>
      <c r="C1401" s="36">
        <v>77</v>
      </c>
      <c r="E1401" s="36" t="s">
        <v>2053</v>
      </c>
      <c r="H1401" s="36">
        <f>IF('Раздел 9'!F12&lt;='Раздел 9'!E12,0,1)</f>
        <v>0</v>
      </c>
    </row>
    <row r="1402" spans="1:8">
      <c r="A1402" s="107" t="s">
        <v>15</v>
      </c>
      <c r="B1402" s="36">
        <v>9</v>
      </c>
      <c r="C1402" s="36">
        <v>78</v>
      </c>
      <c r="E1402" s="36" t="s">
        <v>2054</v>
      </c>
      <c r="H1402" s="36">
        <f>IF('Раздел 9'!F13&lt;='Раздел 9'!E13,0,1)</f>
        <v>0</v>
      </c>
    </row>
    <row r="1403" spans="1:8">
      <c r="A1403" s="107" t="s">
        <v>15</v>
      </c>
      <c r="B1403" s="36">
        <v>9</v>
      </c>
      <c r="C1403" s="36">
        <v>79</v>
      </c>
      <c r="E1403" s="36" t="s">
        <v>2055</v>
      </c>
      <c r="H1403" s="36">
        <f>IF('Раздел 9'!F14&lt;='Раздел 9'!E14,0,1)</f>
        <v>0</v>
      </c>
    </row>
    <row r="1404" spans="1:8">
      <c r="A1404" s="107" t="s">
        <v>15</v>
      </c>
      <c r="B1404" s="36">
        <v>9</v>
      </c>
      <c r="C1404" s="36">
        <v>80</v>
      </c>
      <c r="E1404" s="36" t="s">
        <v>2056</v>
      </c>
      <c r="H1404" s="36">
        <f>IF('Раздел 9'!F15&lt;='Раздел 9'!E15,0,1)</f>
        <v>0</v>
      </c>
    </row>
    <row r="1405" spans="1:8">
      <c r="A1405" s="107" t="s">
        <v>15</v>
      </c>
      <c r="B1405" s="36">
        <v>9</v>
      </c>
      <c r="C1405" s="36">
        <v>81</v>
      </c>
      <c r="E1405" s="36" t="s">
        <v>2057</v>
      </c>
      <c r="H1405" s="36">
        <f>IF('Раздел 9'!F16&lt;='Раздел 9'!E16,0,1)</f>
        <v>0</v>
      </c>
    </row>
    <row r="1406" spans="1:8">
      <c r="A1406" s="107" t="s">
        <v>15</v>
      </c>
      <c r="B1406" s="36">
        <v>9</v>
      </c>
      <c r="C1406" s="36">
        <v>82</v>
      </c>
      <c r="E1406" s="36" t="s">
        <v>2058</v>
      </c>
      <c r="H1406" s="36">
        <f>IF('Раздел 9'!F17&lt;='Раздел 9'!E17,0,1)</f>
        <v>0</v>
      </c>
    </row>
    <row r="1407" spans="1:8">
      <c r="A1407" s="107" t="s">
        <v>15</v>
      </c>
      <c r="B1407" s="36">
        <v>9</v>
      </c>
      <c r="C1407" s="36">
        <v>83</v>
      </c>
      <c r="E1407" s="36" t="s">
        <v>2059</v>
      </c>
      <c r="H1407" s="36">
        <f>IF('Раздел 9'!F18&lt;='Раздел 9'!E18,0,1)</f>
        <v>0</v>
      </c>
    </row>
    <row r="1408" spans="1:8">
      <c r="A1408" s="107" t="s">
        <v>15</v>
      </c>
      <c r="B1408" s="36">
        <v>9</v>
      </c>
      <c r="C1408" s="36">
        <v>84</v>
      </c>
      <c r="E1408" s="36" t="s">
        <v>2060</v>
      </c>
      <c r="H1408" s="36">
        <f>IF('Раздел 9'!F19&lt;='Раздел 9'!E19,0,1)</f>
        <v>0</v>
      </c>
    </row>
    <row r="1409" spans="1:8">
      <c r="A1409" s="107" t="s">
        <v>15</v>
      </c>
      <c r="B1409" s="36">
        <v>9</v>
      </c>
      <c r="C1409" s="36">
        <v>85</v>
      </c>
      <c r="E1409" s="36" t="s">
        <v>2061</v>
      </c>
      <c r="H1409" s="36">
        <f>IF('Раздел 9'!F20&lt;='Раздел 9'!E20,0,1)</f>
        <v>0</v>
      </c>
    </row>
    <row r="1410" spans="1:8">
      <c r="A1410" s="107" t="s">
        <v>15</v>
      </c>
      <c r="B1410" s="36">
        <v>9</v>
      </c>
      <c r="C1410" s="36">
        <v>86</v>
      </c>
      <c r="E1410" s="36" t="s">
        <v>2062</v>
      </c>
      <c r="H1410" s="36">
        <f>IF('Раздел 9'!F21&lt;='Раздел 9'!E21,0,1)</f>
        <v>0</v>
      </c>
    </row>
    <row r="1411" spans="1:8">
      <c r="A1411" s="107" t="s">
        <v>15</v>
      </c>
      <c r="B1411" s="36">
        <v>9</v>
      </c>
      <c r="C1411" s="36">
        <v>87</v>
      </c>
      <c r="E1411" s="36" t="s">
        <v>2063</v>
      </c>
      <c r="H1411" s="36">
        <f>IF('Раздел 9'!F22&lt;='Раздел 9'!E22,0,1)</f>
        <v>0</v>
      </c>
    </row>
    <row r="1412" spans="1:8">
      <c r="A1412" s="107" t="s">
        <v>15</v>
      </c>
      <c r="B1412" s="36">
        <v>9</v>
      </c>
      <c r="C1412" s="36">
        <v>88</v>
      </c>
      <c r="E1412" s="36" t="s">
        <v>2064</v>
      </c>
      <c r="H1412" s="36">
        <f>IF('Раздел 9'!F23&lt;='Раздел 9'!E23,0,1)</f>
        <v>0</v>
      </c>
    </row>
    <row r="1413" spans="1:8">
      <c r="A1413" s="107" t="s">
        <v>15</v>
      </c>
      <c r="B1413" s="36">
        <v>9</v>
      </c>
      <c r="C1413" s="36">
        <v>89</v>
      </c>
      <c r="E1413" s="36" t="s">
        <v>2065</v>
      </c>
      <c r="H1413" s="36">
        <f>IF('Раздел 9'!F24&lt;='Раздел 9'!E24,0,1)</f>
        <v>0</v>
      </c>
    </row>
    <row r="1414" spans="1:8">
      <c r="A1414" s="107" t="s">
        <v>15</v>
      </c>
      <c r="B1414" s="36">
        <v>9</v>
      </c>
      <c r="C1414" s="36">
        <v>90</v>
      </c>
      <c r="E1414" s="36" t="s">
        <v>2066</v>
      </c>
      <c r="H1414" s="36">
        <f>IF('Раздел 9'!F25&lt;='Раздел 9'!E25,0,1)</f>
        <v>0</v>
      </c>
    </row>
    <row r="1415" spans="1:8">
      <c r="A1415" s="107" t="s">
        <v>15</v>
      </c>
      <c r="B1415" s="36">
        <v>9</v>
      </c>
      <c r="C1415" s="36">
        <v>91</v>
      </c>
      <c r="E1415" s="36" t="s">
        <v>2067</v>
      </c>
      <c r="H1415" s="36">
        <f>IF('Раздел 9'!F26&lt;='Раздел 9'!E26,0,1)</f>
        <v>0</v>
      </c>
    </row>
    <row r="1416" spans="1:8">
      <c r="A1416" s="107" t="s">
        <v>15</v>
      </c>
      <c r="B1416" s="36">
        <v>9</v>
      </c>
      <c r="C1416" s="36">
        <v>92</v>
      </c>
      <c r="E1416" s="36" t="s">
        <v>2068</v>
      </c>
      <c r="H1416" s="36">
        <f>IF('Раздел 9'!F28&lt;='Раздел 9'!E28,0,1)</f>
        <v>0</v>
      </c>
    </row>
    <row r="1417" spans="1:8">
      <c r="A1417" s="107" t="s">
        <v>15</v>
      </c>
      <c r="B1417" s="36">
        <v>9</v>
      </c>
      <c r="C1417" s="36">
        <v>93</v>
      </c>
      <c r="E1417" s="36" t="s">
        <v>2069</v>
      </c>
      <c r="H1417" s="36">
        <f>IF('Раздел 9'!H5&lt;='Раздел 9'!G5,0,1)</f>
        <v>0</v>
      </c>
    </row>
    <row r="1418" spans="1:8">
      <c r="A1418" s="107" t="s">
        <v>15</v>
      </c>
      <c r="B1418" s="36">
        <v>9</v>
      </c>
      <c r="C1418" s="36">
        <v>94</v>
      </c>
      <c r="E1418" s="36" t="s">
        <v>2070</v>
      </c>
      <c r="H1418" s="36">
        <f>IF('Раздел 9'!H6&lt;='Раздел 9'!G6,0,1)</f>
        <v>0</v>
      </c>
    </row>
    <row r="1419" spans="1:8">
      <c r="A1419" s="107" t="s">
        <v>15</v>
      </c>
      <c r="B1419" s="36">
        <v>9</v>
      </c>
      <c r="C1419" s="36">
        <v>95</v>
      </c>
      <c r="E1419" s="36" t="s">
        <v>2071</v>
      </c>
      <c r="H1419" s="36">
        <f>IF('Раздел 9'!H7&lt;='Раздел 9'!G7,0,1)</f>
        <v>0</v>
      </c>
    </row>
    <row r="1420" spans="1:8">
      <c r="A1420" s="107" t="s">
        <v>15</v>
      </c>
      <c r="B1420" s="36">
        <v>9</v>
      </c>
      <c r="C1420" s="36">
        <v>96</v>
      </c>
      <c r="E1420" s="36" t="s">
        <v>2072</v>
      </c>
      <c r="H1420" s="36">
        <f>IF('Раздел 9'!H8&lt;='Раздел 9'!G8,0,1)</f>
        <v>0</v>
      </c>
    </row>
    <row r="1421" spans="1:8">
      <c r="A1421" s="107" t="s">
        <v>15</v>
      </c>
      <c r="B1421" s="36">
        <v>9</v>
      </c>
      <c r="C1421" s="36">
        <v>97</v>
      </c>
      <c r="E1421" s="36" t="s">
        <v>2073</v>
      </c>
      <c r="H1421" s="36">
        <f>IF('Раздел 9'!H9&lt;='Раздел 9'!G9,0,1)</f>
        <v>0</v>
      </c>
    </row>
    <row r="1422" spans="1:8">
      <c r="A1422" s="107" t="s">
        <v>15</v>
      </c>
      <c r="B1422" s="36">
        <v>9</v>
      </c>
      <c r="C1422" s="36">
        <v>98</v>
      </c>
      <c r="E1422" s="36" t="s">
        <v>2074</v>
      </c>
      <c r="H1422" s="36">
        <f>IF('Раздел 9'!H10&lt;='Раздел 9'!G10,0,1)</f>
        <v>0</v>
      </c>
    </row>
    <row r="1423" spans="1:8">
      <c r="A1423" s="107" t="s">
        <v>15</v>
      </c>
      <c r="B1423" s="36">
        <v>9</v>
      </c>
      <c r="C1423" s="36">
        <v>99</v>
      </c>
      <c r="E1423" s="36" t="s">
        <v>2075</v>
      </c>
      <c r="H1423" s="36">
        <f>IF('Раздел 9'!H11&lt;='Раздел 9'!G11,0,1)</f>
        <v>0</v>
      </c>
    </row>
    <row r="1424" spans="1:8">
      <c r="A1424" s="107" t="s">
        <v>15</v>
      </c>
      <c r="B1424" s="36">
        <v>9</v>
      </c>
      <c r="C1424" s="36">
        <v>100</v>
      </c>
      <c r="E1424" s="36" t="s">
        <v>2076</v>
      </c>
      <c r="H1424" s="36">
        <f>IF('Раздел 9'!H12&lt;='Раздел 9'!G12,0,1)</f>
        <v>0</v>
      </c>
    </row>
    <row r="1425" spans="1:8">
      <c r="A1425" s="107" t="s">
        <v>15</v>
      </c>
      <c r="B1425" s="36">
        <v>9</v>
      </c>
      <c r="C1425" s="36">
        <v>101</v>
      </c>
      <c r="E1425" s="36" t="s">
        <v>2077</v>
      </c>
      <c r="H1425" s="36">
        <f>IF('Раздел 9'!H13&lt;='Раздел 9'!G13,0,1)</f>
        <v>0</v>
      </c>
    </row>
    <row r="1426" spans="1:8">
      <c r="A1426" s="107" t="s">
        <v>15</v>
      </c>
      <c r="B1426" s="36">
        <v>9</v>
      </c>
      <c r="C1426" s="36">
        <v>102</v>
      </c>
      <c r="E1426" s="36" t="s">
        <v>2078</v>
      </c>
      <c r="H1426" s="36">
        <f>IF('Раздел 9'!H14&lt;='Раздел 9'!G14,0,1)</f>
        <v>0</v>
      </c>
    </row>
    <row r="1427" spans="1:8">
      <c r="A1427" s="107" t="s">
        <v>15</v>
      </c>
      <c r="B1427" s="36">
        <v>9</v>
      </c>
      <c r="C1427" s="36">
        <v>103</v>
      </c>
      <c r="E1427" s="36" t="s">
        <v>2079</v>
      </c>
      <c r="H1427" s="36">
        <f>IF('Раздел 9'!H15&lt;='Раздел 9'!G15,0,1)</f>
        <v>0</v>
      </c>
    </row>
    <row r="1428" spans="1:8">
      <c r="A1428" s="107" t="s">
        <v>15</v>
      </c>
      <c r="B1428" s="36">
        <v>9</v>
      </c>
      <c r="C1428" s="36">
        <v>104</v>
      </c>
      <c r="E1428" s="36" t="s">
        <v>2080</v>
      </c>
      <c r="H1428" s="36">
        <f>IF('Раздел 9'!H16&lt;='Раздел 9'!G16,0,1)</f>
        <v>0</v>
      </c>
    </row>
    <row r="1429" spans="1:8">
      <c r="A1429" s="107" t="s">
        <v>15</v>
      </c>
      <c r="B1429" s="36">
        <v>9</v>
      </c>
      <c r="C1429" s="36">
        <v>105</v>
      </c>
      <c r="E1429" s="36" t="s">
        <v>2081</v>
      </c>
      <c r="H1429" s="36">
        <f>IF('Раздел 9'!H17&lt;='Раздел 9'!G17,0,1)</f>
        <v>0</v>
      </c>
    </row>
    <row r="1430" spans="1:8">
      <c r="A1430" s="107" t="s">
        <v>15</v>
      </c>
      <c r="B1430" s="36">
        <v>9</v>
      </c>
      <c r="C1430" s="36">
        <v>106</v>
      </c>
      <c r="E1430" s="36" t="s">
        <v>2082</v>
      </c>
      <c r="H1430" s="36">
        <f>IF('Раздел 9'!H18&lt;='Раздел 9'!G18,0,1)</f>
        <v>0</v>
      </c>
    </row>
    <row r="1431" spans="1:8">
      <c r="A1431" s="107" t="s">
        <v>15</v>
      </c>
      <c r="B1431" s="36">
        <v>9</v>
      </c>
      <c r="C1431" s="36">
        <v>107</v>
      </c>
      <c r="E1431" s="36" t="s">
        <v>2083</v>
      </c>
      <c r="H1431" s="36">
        <f>IF('Раздел 9'!H19&lt;='Раздел 9'!G19,0,1)</f>
        <v>0</v>
      </c>
    </row>
    <row r="1432" spans="1:8">
      <c r="A1432" s="107" t="s">
        <v>15</v>
      </c>
      <c r="B1432" s="36">
        <v>9</v>
      </c>
      <c r="C1432" s="36">
        <v>108</v>
      </c>
      <c r="E1432" s="36" t="s">
        <v>2084</v>
      </c>
      <c r="H1432" s="36">
        <f>IF('Раздел 9'!H20&lt;='Раздел 9'!G20,0,1)</f>
        <v>0</v>
      </c>
    </row>
    <row r="1433" spans="1:8">
      <c r="A1433" s="107" t="s">
        <v>15</v>
      </c>
      <c r="B1433" s="36">
        <v>9</v>
      </c>
      <c r="C1433" s="36">
        <v>109</v>
      </c>
      <c r="E1433" s="36" t="s">
        <v>2085</v>
      </c>
      <c r="H1433" s="36">
        <f>IF('Раздел 9'!H21&lt;='Раздел 9'!G21,0,1)</f>
        <v>0</v>
      </c>
    </row>
    <row r="1434" spans="1:8">
      <c r="A1434" s="107" t="s">
        <v>15</v>
      </c>
      <c r="B1434" s="36">
        <v>9</v>
      </c>
      <c r="C1434" s="36">
        <v>110</v>
      </c>
      <c r="E1434" s="36" t="s">
        <v>2086</v>
      </c>
      <c r="H1434" s="36">
        <f>IF('Раздел 9'!H22&lt;='Раздел 9'!G22,0,1)</f>
        <v>0</v>
      </c>
    </row>
    <row r="1435" spans="1:8">
      <c r="A1435" s="107" t="s">
        <v>15</v>
      </c>
      <c r="B1435" s="36">
        <v>9</v>
      </c>
      <c r="C1435" s="36">
        <v>111</v>
      </c>
      <c r="E1435" s="36" t="s">
        <v>2087</v>
      </c>
      <c r="H1435" s="36">
        <f>IF('Раздел 9'!H23&lt;='Раздел 9'!G23,0,1)</f>
        <v>0</v>
      </c>
    </row>
    <row r="1436" spans="1:8">
      <c r="A1436" s="107" t="s">
        <v>15</v>
      </c>
      <c r="B1436" s="36">
        <v>9</v>
      </c>
      <c r="C1436" s="36">
        <v>112</v>
      </c>
      <c r="E1436" s="36" t="s">
        <v>2088</v>
      </c>
      <c r="H1436" s="36">
        <f>IF('Раздел 9'!H24&lt;='Раздел 9'!G24,0,1)</f>
        <v>0</v>
      </c>
    </row>
    <row r="1437" spans="1:8">
      <c r="A1437" s="107" t="s">
        <v>15</v>
      </c>
      <c r="B1437" s="36">
        <v>9</v>
      </c>
      <c r="C1437" s="36">
        <v>113</v>
      </c>
      <c r="E1437" s="36" t="s">
        <v>2089</v>
      </c>
      <c r="H1437" s="36">
        <f>IF('Раздел 9'!H25&lt;='Раздел 9'!G25,0,1)</f>
        <v>0</v>
      </c>
    </row>
    <row r="1438" spans="1:8">
      <c r="A1438" s="107" t="s">
        <v>15</v>
      </c>
      <c r="B1438" s="36">
        <v>9</v>
      </c>
      <c r="C1438" s="36">
        <v>114</v>
      </c>
      <c r="E1438" s="36" t="s">
        <v>2090</v>
      </c>
      <c r="H1438" s="36">
        <f>IF('Раздел 9'!H26&lt;='Раздел 9'!G26,0,1)</f>
        <v>0</v>
      </c>
    </row>
    <row r="1439" spans="1:8">
      <c r="A1439" s="107" t="s">
        <v>15</v>
      </c>
      <c r="B1439" s="36">
        <v>9</v>
      </c>
      <c r="C1439" s="36">
        <v>115</v>
      </c>
      <c r="E1439" s="36" t="s">
        <v>2091</v>
      </c>
      <c r="H1439" s="36">
        <f>IF('Раздел 9'!H28&lt;='Раздел 9'!G28,0,1)</f>
        <v>0</v>
      </c>
    </row>
    <row r="1440" spans="1:8">
      <c r="A1440" s="107" t="s">
        <v>15</v>
      </c>
      <c r="B1440" s="36">
        <v>9</v>
      </c>
      <c r="C1440" s="36">
        <v>116</v>
      </c>
      <c r="E1440" s="36" t="s">
        <v>2092</v>
      </c>
      <c r="H1440" s="36">
        <f>IF('Раздел 9'!D5='Раздел 10'!D5,0,1)</f>
        <v>0</v>
      </c>
    </row>
    <row r="1441" spans="1:8">
      <c r="A1441" s="107" t="s">
        <v>15</v>
      </c>
      <c r="B1441" s="36">
        <v>9</v>
      </c>
      <c r="C1441" s="36">
        <v>117</v>
      </c>
      <c r="E1441" s="36" t="s">
        <v>2093</v>
      </c>
      <c r="H1441" s="36">
        <f>IF('Раздел 9'!D6='Раздел 10'!D6,0,1)</f>
        <v>0</v>
      </c>
    </row>
    <row r="1442" spans="1:8">
      <c r="A1442" s="107" t="s">
        <v>15</v>
      </c>
      <c r="B1442" s="36">
        <v>9</v>
      </c>
      <c r="C1442" s="36">
        <v>118</v>
      </c>
      <c r="E1442" s="36" t="s">
        <v>2094</v>
      </c>
      <c r="H1442" s="36">
        <f>IF('Раздел 9'!D7='Раздел 10'!D7,0,1)</f>
        <v>0</v>
      </c>
    </row>
    <row r="1443" spans="1:8">
      <c r="A1443" s="107" t="s">
        <v>15</v>
      </c>
      <c r="B1443" s="36">
        <v>9</v>
      </c>
      <c r="C1443" s="36">
        <v>119</v>
      </c>
      <c r="E1443" s="36" t="s">
        <v>2095</v>
      </c>
      <c r="H1443" s="36">
        <f>IF('Раздел 9'!D8='Раздел 10'!D8,0,1)</f>
        <v>0</v>
      </c>
    </row>
    <row r="1444" spans="1:8">
      <c r="A1444" s="107" t="s">
        <v>15</v>
      </c>
      <c r="B1444" s="36">
        <v>9</v>
      </c>
      <c r="C1444" s="36">
        <v>120</v>
      </c>
      <c r="E1444" s="36" t="s">
        <v>2096</v>
      </c>
      <c r="H1444" s="36">
        <f>IF('Раздел 9'!D9='Раздел 10'!D9,0,1)</f>
        <v>0</v>
      </c>
    </row>
    <row r="1445" spans="1:8">
      <c r="A1445" s="107" t="s">
        <v>15</v>
      </c>
      <c r="B1445" s="36">
        <v>9</v>
      </c>
      <c r="C1445" s="36">
        <v>121</v>
      </c>
      <c r="E1445" s="36" t="s">
        <v>2097</v>
      </c>
      <c r="H1445" s="36">
        <f>IF('Раздел 9'!D10='Раздел 10'!D10,0,1)</f>
        <v>0</v>
      </c>
    </row>
    <row r="1446" spans="1:8">
      <c r="A1446" s="107" t="s">
        <v>15</v>
      </c>
      <c r="B1446" s="36">
        <v>9</v>
      </c>
      <c r="C1446" s="36">
        <v>122</v>
      </c>
      <c r="E1446" s="36" t="s">
        <v>2098</v>
      </c>
      <c r="H1446" s="36">
        <f>IF('Раздел 9'!D11='Раздел 10'!D11,0,1)</f>
        <v>0</v>
      </c>
    </row>
    <row r="1447" spans="1:8">
      <c r="A1447" s="107" t="s">
        <v>15</v>
      </c>
      <c r="B1447" s="36">
        <v>9</v>
      </c>
      <c r="C1447" s="36">
        <v>123</v>
      </c>
      <c r="E1447" s="36" t="s">
        <v>2099</v>
      </c>
      <c r="H1447" s="36">
        <f>IF('Раздел 9'!D12='Раздел 10'!D12,0,1)</f>
        <v>0</v>
      </c>
    </row>
    <row r="1448" spans="1:8">
      <c r="A1448" s="107" t="s">
        <v>15</v>
      </c>
      <c r="B1448" s="36">
        <v>9</v>
      </c>
      <c r="C1448" s="36">
        <v>124</v>
      </c>
      <c r="E1448" s="36" t="s">
        <v>2100</v>
      </c>
      <c r="H1448" s="36">
        <f>IF('Раздел 9'!D13='Раздел 10'!D13,0,1)</f>
        <v>0</v>
      </c>
    </row>
    <row r="1449" spans="1:8">
      <c r="A1449" s="107" t="s">
        <v>15</v>
      </c>
      <c r="B1449" s="36">
        <v>9</v>
      </c>
      <c r="C1449" s="36">
        <v>125</v>
      </c>
      <c r="E1449" s="36" t="s">
        <v>2101</v>
      </c>
      <c r="H1449" s="36">
        <f>IF('Раздел 9'!D14='Раздел 10'!D14,0,1)</f>
        <v>0</v>
      </c>
    </row>
    <row r="1450" spans="1:8">
      <c r="A1450" s="107" t="s">
        <v>15</v>
      </c>
      <c r="B1450" s="36">
        <v>9</v>
      </c>
      <c r="C1450" s="36">
        <v>126</v>
      </c>
      <c r="E1450" s="36" t="s">
        <v>2102</v>
      </c>
      <c r="H1450" s="36">
        <f>IF('Раздел 9'!D15='Раздел 10'!D15,0,1)</f>
        <v>0</v>
      </c>
    </row>
    <row r="1451" spans="1:8">
      <c r="A1451" s="107" t="s">
        <v>15</v>
      </c>
      <c r="B1451" s="36">
        <v>9</v>
      </c>
      <c r="C1451" s="36">
        <v>127</v>
      </c>
      <c r="E1451" s="36" t="s">
        <v>2103</v>
      </c>
      <c r="H1451" s="36">
        <f>IF('Раздел 9'!D16='Раздел 10'!D16,0,1)</f>
        <v>0</v>
      </c>
    </row>
    <row r="1452" spans="1:8">
      <c r="A1452" s="107" t="s">
        <v>15</v>
      </c>
      <c r="B1452" s="36">
        <v>9</v>
      </c>
      <c r="C1452" s="36">
        <v>128</v>
      </c>
      <c r="E1452" s="36" t="s">
        <v>2104</v>
      </c>
      <c r="H1452" s="36">
        <f>IF('Раздел 9'!D17='Раздел 10'!D17,0,1)</f>
        <v>0</v>
      </c>
    </row>
    <row r="1453" spans="1:8">
      <c r="A1453" s="107" t="s">
        <v>15</v>
      </c>
      <c r="B1453" s="36">
        <v>9</v>
      </c>
      <c r="C1453" s="36">
        <v>129</v>
      </c>
      <c r="E1453" s="36" t="s">
        <v>2105</v>
      </c>
      <c r="H1453" s="36">
        <f>IF('Раздел 9'!D18='Раздел 10'!D18,0,1)</f>
        <v>0</v>
      </c>
    </row>
    <row r="1454" spans="1:8">
      <c r="A1454" s="107" t="s">
        <v>15</v>
      </c>
      <c r="B1454" s="36">
        <v>9</v>
      </c>
      <c r="C1454" s="36">
        <v>130</v>
      </c>
      <c r="E1454" s="36" t="s">
        <v>2106</v>
      </c>
      <c r="H1454" s="36">
        <f>IF('Раздел 9'!D19='Раздел 10'!D19,0,1)</f>
        <v>0</v>
      </c>
    </row>
    <row r="1455" spans="1:8">
      <c r="A1455" s="107" t="s">
        <v>15</v>
      </c>
      <c r="B1455" s="36">
        <v>9</v>
      </c>
      <c r="C1455" s="36">
        <v>131</v>
      </c>
      <c r="E1455" s="36" t="s">
        <v>2107</v>
      </c>
      <c r="H1455" s="36">
        <f>IF('Раздел 9'!D20='Раздел 10'!D20,0,1)</f>
        <v>0</v>
      </c>
    </row>
    <row r="1456" spans="1:8">
      <c r="A1456" s="107" t="s">
        <v>15</v>
      </c>
      <c r="B1456" s="36">
        <v>9</v>
      </c>
      <c r="C1456" s="36">
        <v>132</v>
      </c>
      <c r="E1456" s="36" t="s">
        <v>2108</v>
      </c>
      <c r="H1456" s="36">
        <f>IF('Раздел 9'!D21='Раздел 10'!D21,0,1)</f>
        <v>0</v>
      </c>
    </row>
    <row r="1457" spans="1:8">
      <c r="A1457" s="107" t="s">
        <v>15</v>
      </c>
      <c r="B1457" s="36">
        <v>9</v>
      </c>
      <c r="C1457" s="36">
        <v>133</v>
      </c>
      <c r="E1457" s="36" t="s">
        <v>2109</v>
      </c>
      <c r="H1457" s="36">
        <f>IF('Раздел 9'!D22='Раздел 10'!D22,0,1)</f>
        <v>0</v>
      </c>
    </row>
    <row r="1458" spans="1:8">
      <c r="A1458" s="107" t="s">
        <v>15</v>
      </c>
      <c r="B1458" s="36">
        <v>9</v>
      </c>
      <c r="C1458" s="36">
        <v>134</v>
      </c>
      <c r="E1458" s="36" t="s">
        <v>2110</v>
      </c>
      <c r="H1458" s="36">
        <f>IF('Раздел 9'!D23='Раздел 10'!D23,0,1)</f>
        <v>0</v>
      </c>
    </row>
    <row r="1459" spans="1:8">
      <c r="A1459" s="107" t="s">
        <v>15</v>
      </c>
      <c r="B1459" s="36">
        <v>9</v>
      </c>
      <c r="C1459" s="36">
        <v>135</v>
      </c>
      <c r="E1459" s="36" t="s">
        <v>2111</v>
      </c>
      <c r="H1459" s="36">
        <f>IF('Раздел 9'!D24='Раздел 10'!D24,0,1)</f>
        <v>0</v>
      </c>
    </row>
    <row r="1460" spans="1:8">
      <c r="A1460" s="107" t="s">
        <v>15</v>
      </c>
      <c r="B1460" s="36">
        <v>9</v>
      </c>
      <c r="C1460" s="36">
        <v>136</v>
      </c>
      <c r="E1460" s="36" t="s">
        <v>2112</v>
      </c>
      <c r="H1460" s="36">
        <f>IF('Раздел 9'!D25='Раздел 10'!D25,0,1)</f>
        <v>0</v>
      </c>
    </row>
    <row r="1461" spans="1:8">
      <c r="A1461" s="107" t="s">
        <v>15</v>
      </c>
      <c r="B1461" s="36">
        <v>9</v>
      </c>
      <c r="C1461" s="36">
        <v>137</v>
      </c>
      <c r="E1461" s="36" t="s">
        <v>2113</v>
      </c>
      <c r="H1461" s="36">
        <f>IF('Раздел 9'!D26='Раздел 10'!D26,0,1)</f>
        <v>0</v>
      </c>
    </row>
    <row r="1462" spans="1:8">
      <c r="A1462" s="107" t="s">
        <v>15</v>
      </c>
      <c r="B1462" s="36">
        <v>9</v>
      </c>
      <c r="C1462" s="36">
        <v>138</v>
      </c>
      <c r="E1462" s="36" t="s">
        <v>2114</v>
      </c>
      <c r="H1462" s="36">
        <f>IF('Раздел 9'!D5='Раздел 11'!D5,0,1)</f>
        <v>0</v>
      </c>
    </row>
    <row r="1463" spans="1:8">
      <c r="A1463" s="107" t="s">
        <v>15</v>
      </c>
      <c r="B1463" s="36">
        <v>9</v>
      </c>
      <c r="C1463" s="36">
        <v>139</v>
      </c>
      <c r="E1463" s="36" t="s">
        <v>2115</v>
      </c>
      <c r="H1463" s="36">
        <f>IF('Раздел 9'!D6='Раздел 11'!D6,0,1)</f>
        <v>0</v>
      </c>
    </row>
    <row r="1464" spans="1:8">
      <c r="A1464" s="107" t="s">
        <v>15</v>
      </c>
      <c r="B1464" s="36">
        <v>9</v>
      </c>
      <c r="C1464" s="36">
        <v>140</v>
      </c>
      <c r="E1464" s="36" t="s">
        <v>2116</v>
      </c>
      <c r="H1464" s="36">
        <f>IF('Раздел 9'!D7='Раздел 11'!D7,0,1)</f>
        <v>0</v>
      </c>
    </row>
    <row r="1465" spans="1:8">
      <c r="A1465" s="107" t="s">
        <v>15</v>
      </c>
      <c r="B1465" s="36">
        <v>9</v>
      </c>
      <c r="C1465" s="36">
        <v>141</v>
      </c>
      <c r="E1465" s="36" t="s">
        <v>2117</v>
      </c>
      <c r="H1465" s="36">
        <f>IF('Раздел 9'!D8='Раздел 11'!D8,0,1)</f>
        <v>0</v>
      </c>
    </row>
    <row r="1466" spans="1:8">
      <c r="A1466" s="107" t="s">
        <v>15</v>
      </c>
      <c r="B1466" s="36">
        <v>9</v>
      </c>
      <c r="C1466" s="36">
        <v>142</v>
      </c>
      <c r="E1466" s="36" t="s">
        <v>2118</v>
      </c>
      <c r="H1466" s="36">
        <f>IF('Раздел 9'!D9='Раздел 11'!D9,0,1)</f>
        <v>0</v>
      </c>
    </row>
    <row r="1467" spans="1:8">
      <c r="A1467" s="107" t="s">
        <v>15</v>
      </c>
      <c r="B1467" s="36">
        <v>9</v>
      </c>
      <c r="C1467" s="36">
        <v>143</v>
      </c>
      <c r="E1467" s="36" t="s">
        <v>2119</v>
      </c>
      <c r="H1467" s="36">
        <f>IF('Раздел 9'!D10='Раздел 11'!D10,0,1)</f>
        <v>0</v>
      </c>
    </row>
    <row r="1468" spans="1:8">
      <c r="A1468" s="107" t="s">
        <v>15</v>
      </c>
      <c r="B1468" s="36">
        <v>9</v>
      </c>
      <c r="C1468" s="36">
        <v>144</v>
      </c>
      <c r="E1468" s="36" t="s">
        <v>2120</v>
      </c>
      <c r="H1468" s="36">
        <f>IF('Раздел 9'!D11='Раздел 11'!D11,0,1)</f>
        <v>0</v>
      </c>
    </row>
    <row r="1469" spans="1:8">
      <c r="A1469" s="107" t="s">
        <v>15</v>
      </c>
      <c r="B1469" s="36">
        <v>9</v>
      </c>
      <c r="C1469" s="36">
        <v>145</v>
      </c>
      <c r="E1469" s="36" t="s">
        <v>2121</v>
      </c>
      <c r="H1469" s="36">
        <f>IF('Раздел 9'!D12='Раздел 11'!D12,0,1)</f>
        <v>0</v>
      </c>
    </row>
    <row r="1470" spans="1:8">
      <c r="A1470" s="107" t="s">
        <v>15</v>
      </c>
      <c r="B1470" s="36">
        <v>9</v>
      </c>
      <c r="C1470" s="36">
        <v>146</v>
      </c>
      <c r="E1470" s="36" t="s">
        <v>2122</v>
      </c>
      <c r="H1470" s="36">
        <f>IF('Раздел 9'!D13='Раздел 11'!D13,0,1)</f>
        <v>0</v>
      </c>
    </row>
    <row r="1471" spans="1:8">
      <c r="A1471" s="107" t="s">
        <v>15</v>
      </c>
      <c r="B1471" s="36">
        <v>9</v>
      </c>
      <c r="C1471" s="36">
        <v>147</v>
      </c>
      <c r="E1471" s="36" t="s">
        <v>2123</v>
      </c>
      <c r="H1471" s="36">
        <f>IF('Раздел 9'!D14='Раздел 11'!D14,0,1)</f>
        <v>0</v>
      </c>
    </row>
    <row r="1472" spans="1:8">
      <c r="A1472" s="107" t="s">
        <v>15</v>
      </c>
      <c r="B1472" s="36">
        <v>9</v>
      </c>
      <c r="C1472" s="36">
        <v>148</v>
      </c>
      <c r="E1472" s="36" t="s">
        <v>2124</v>
      </c>
      <c r="H1472" s="36">
        <f>IF('Раздел 9'!D15='Раздел 11'!D15,0,1)</f>
        <v>0</v>
      </c>
    </row>
    <row r="1473" spans="1:8">
      <c r="A1473" s="107" t="s">
        <v>15</v>
      </c>
      <c r="B1473" s="36">
        <v>9</v>
      </c>
      <c r="C1473" s="36">
        <v>149</v>
      </c>
      <c r="E1473" s="36" t="s">
        <v>2125</v>
      </c>
      <c r="H1473" s="36">
        <f>IF('Раздел 9'!D16='Раздел 11'!D16,0,1)</f>
        <v>0</v>
      </c>
    </row>
    <row r="1474" spans="1:8">
      <c r="A1474" s="107" t="s">
        <v>15</v>
      </c>
      <c r="B1474" s="36">
        <v>9</v>
      </c>
      <c r="C1474" s="36">
        <v>150</v>
      </c>
      <c r="E1474" s="36" t="s">
        <v>2126</v>
      </c>
      <c r="H1474" s="36">
        <f>IF('Раздел 9'!D17='Раздел 11'!D17,0,1)</f>
        <v>0</v>
      </c>
    </row>
    <row r="1475" spans="1:8">
      <c r="A1475" s="107" t="s">
        <v>15</v>
      </c>
      <c r="B1475" s="36">
        <v>9</v>
      </c>
      <c r="C1475" s="36">
        <v>151</v>
      </c>
      <c r="E1475" s="36" t="s">
        <v>2127</v>
      </c>
      <c r="H1475" s="36">
        <f>IF('Раздел 9'!D18='Раздел 11'!D18,0,1)</f>
        <v>0</v>
      </c>
    </row>
    <row r="1476" spans="1:8">
      <c r="A1476" s="107" t="s">
        <v>15</v>
      </c>
      <c r="B1476" s="36">
        <v>9</v>
      </c>
      <c r="C1476" s="36">
        <v>152</v>
      </c>
      <c r="E1476" s="36" t="s">
        <v>2128</v>
      </c>
      <c r="H1476" s="36">
        <f>IF('Раздел 9'!D19='Раздел 11'!D19,0,1)</f>
        <v>0</v>
      </c>
    </row>
    <row r="1477" spans="1:8">
      <c r="A1477" s="107" t="s">
        <v>15</v>
      </c>
      <c r="B1477" s="36">
        <v>9</v>
      </c>
      <c r="C1477" s="36">
        <v>153</v>
      </c>
      <c r="E1477" s="36" t="s">
        <v>2129</v>
      </c>
      <c r="H1477" s="36">
        <f>IF('Раздел 9'!D20='Раздел 11'!D20,0,1)</f>
        <v>0</v>
      </c>
    </row>
    <row r="1478" spans="1:8">
      <c r="A1478" s="107" t="s">
        <v>15</v>
      </c>
      <c r="B1478" s="36">
        <v>9</v>
      </c>
      <c r="C1478" s="36">
        <v>154</v>
      </c>
      <c r="E1478" s="36" t="s">
        <v>2130</v>
      </c>
      <c r="H1478" s="36">
        <f>IF('Раздел 9'!D21='Раздел 11'!D21,0,1)</f>
        <v>0</v>
      </c>
    </row>
    <row r="1479" spans="1:8">
      <c r="A1479" s="107" t="s">
        <v>15</v>
      </c>
      <c r="B1479" s="36">
        <v>9</v>
      </c>
      <c r="C1479" s="36">
        <v>155</v>
      </c>
      <c r="E1479" s="36" t="s">
        <v>2131</v>
      </c>
      <c r="H1479" s="36">
        <f>IF('Раздел 9'!D22='Раздел 11'!D22,0,1)</f>
        <v>0</v>
      </c>
    </row>
    <row r="1480" spans="1:8">
      <c r="A1480" s="107" t="s">
        <v>15</v>
      </c>
      <c r="B1480" s="36">
        <v>9</v>
      </c>
      <c r="C1480" s="36">
        <v>156</v>
      </c>
      <c r="E1480" s="36" t="s">
        <v>2132</v>
      </c>
      <c r="H1480" s="36">
        <f>IF('Раздел 9'!D23='Раздел 11'!D23,0,1)</f>
        <v>0</v>
      </c>
    </row>
    <row r="1481" spans="1:8">
      <c r="A1481" s="107" t="s">
        <v>15</v>
      </c>
      <c r="B1481" s="36">
        <v>9</v>
      </c>
      <c r="C1481" s="36">
        <v>157</v>
      </c>
      <c r="E1481" s="36" t="s">
        <v>2133</v>
      </c>
      <c r="H1481" s="36">
        <f>IF('Раздел 9'!D24='Раздел 11'!D24,0,1)</f>
        <v>0</v>
      </c>
    </row>
    <row r="1482" spans="1:8">
      <c r="A1482" s="107" t="s">
        <v>15</v>
      </c>
      <c r="B1482" s="36">
        <v>9</v>
      </c>
      <c r="C1482" s="36">
        <v>158</v>
      </c>
      <c r="E1482" s="36" t="s">
        <v>2134</v>
      </c>
      <c r="H1482" s="36">
        <f>IF('Раздел 9'!D25='Раздел 11'!D25,0,1)</f>
        <v>0</v>
      </c>
    </row>
    <row r="1483" spans="1:8">
      <c r="A1483" s="107" t="s">
        <v>15</v>
      </c>
      <c r="B1483" s="36">
        <v>9</v>
      </c>
      <c r="C1483" s="36">
        <v>159</v>
      </c>
      <c r="E1483" s="36" t="s">
        <v>2135</v>
      </c>
      <c r="H1483" s="36">
        <f>IF('Раздел 9'!D26='Раздел 11'!D26,0,1)</f>
        <v>0</v>
      </c>
    </row>
    <row r="1484" spans="1:8">
      <c r="A1484" s="107" t="s">
        <v>15</v>
      </c>
      <c r="B1484" s="36">
        <v>9</v>
      </c>
      <c r="C1484" s="36">
        <v>160</v>
      </c>
      <c r="E1484" s="36" t="s">
        <v>2158</v>
      </c>
      <c r="H1484" s="36">
        <f>IF('Раздел 9'!D5='Раздел 13'!M6,0,1)</f>
        <v>0</v>
      </c>
    </row>
    <row r="1485" spans="1:8">
      <c r="A1485" s="107" t="s">
        <v>15</v>
      </c>
      <c r="B1485" s="36">
        <v>9</v>
      </c>
      <c r="C1485" s="36">
        <v>161</v>
      </c>
      <c r="E1485" s="36" t="s">
        <v>2159</v>
      </c>
      <c r="H1485" s="36">
        <f>IF('Раздел 9'!D6='Раздел 13'!M7,0,1)</f>
        <v>0</v>
      </c>
    </row>
    <row r="1486" spans="1:8">
      <c r="A1486" s="107" t="s">
        <v>15</v>
      </c>
      <c r="B1486" s="36">
        <v>9</v>
      </c>
      <c r="C1486" s="36">
        <v>162</v>
      </c>
      <c r="E1486" s="36" t="s">
        <v>2160</v>
      </c>
      <c r="H1486" s="36">
        <f>IF('Раздел 9'!D7='Раздел 13'!M8,0,1)</f>
        <v>0</v>
      </c>
    </row>
    <row r="1487" spans="1:8">
      <c r="A1487" s="107" t="s">
        <v>15</v>
      </c>
      <c r="B1487" s="36">
        <v>9</v>
      </c>
      <c r="C1487" s="36">
        <v>163</v>
      </c>
      <c r="E1487" s="36" t="s">
        <v>2161</v>
      </c>
      <c r="H1487" s="36">
        <f>IF('Раздел 9'!D8='Раздел 13'!M9,0,1)</f>
        <v>0</v>
      </c>
    </row>
    <row r="1488" spans="1:8">
      <c r="A1488" s="107" t="s">
        <v>15</v>
      </c>
      <c r="B1488" s="36">
        <v>9</v>
      </c>
      <c r="C1488" s="36">
        <v>164</v>
      </c>
      <c r="E1488" s="36" t="s">
        <v>2162</v>
      </c>
      <c r="H1488" s="36">
        <f>IF('Раздел 9'!D9='Раздел 13'!M10,0,1)</f>
        <v>0</v>
      </c>
    </row>
    <row r="1489" spans="1:8">
      <c r="A1489" s="107" t="s">
        <v>15</v>
      </c>
      <c r="B1489" s="36">
        <v>9</v>
      </c>
      <c r="C1489" s="36">
        <v>165</v>
      </c>
      <c r="E1489" s="36" t="s">
        <v>2163</v>
      </c>
      <c r="H1489" s="36">
        <f>IF('Раздел 9'!D10='Раздел 13'!M11,0,1)</f>
        <v>0</v>
      </c>
    </row>
    <row r="1490" spans="1:8">
      <c r="A1490" s="107" t="s">
        <v>15</v>
      </c>
      <c r="B1490" s="36">
        <v>9</v>
      </c>
      <c r="C1490" s="36">
        <v>166</v>
      </c>
      <c r="E1490" s="36" t="s">
        <v>2164</v>
      </c>
      <c r="H1490" s="36">
        <f>IF('Раздел 9'!D11='Раздел 13'!M12,0,1)</f>
        <v>0</v>
      </c>
    </row>
    <row r="1491" spans="1:8">
      <c r="A1491" s="107" t="s">
        <v>15</v>
      </c>
      <c r="B1491" s="36">
        <v>9</v>
      </c>
      <c r="C1491" s="36">
        <v>167</v>
      </c>
      <c r="E1491" s="36" t="s">
        <v>2165</v>
      </c>
      <c r="H1491" s="36">
        <f>IF('Раздел 9'!D12='Раздел 13'!M13,0,1)</f>
        <v>0</v>
      </c>
    </row>
    <row r="1492" spans="1:8">
      <c r="A1492" s="107" t="s">
        <v>15</v>
      </c>
      <c r="B1492" s="36">
        <v>9</v>
      </c>
      <c r="C1492" s="36">
        <v>168</v>
      </c>
      <c r="E1492" s="36" t="s">
        <v>2166</v>
      </c>
      <c r="H1492" s="36">
        <f>IF('Раздел 9'!D13='Раздел 13'!M14,0,1)</f>
        <v>0</v>
      </c>
    </row>
    <row r="1493" spans="1:8">
      <c r="A1493" s="107" t="s">
        <v>15</v>
      </c>
      <c r="B1493" s="36">
        <v>9</v>
      </c>
      <c r="C1493" s="36">
        <v>169</v>
      </c>
      <c r="E1493" s="36" t="s">
        <v>2167</v>
      </c>
      <c r="H1493" s="36">
        <f>IF('Раздел 9'!D14='Раздел 13'!M15,0,1)</f>
        <v>0</v>
      </c>
    </row>
    <row r="1494" spans="1:8">
      <c r="A1494" s="107" t="s">
        <v>15</v>
      </c>
      <c r="B1494" s="36">
        <v>9</v>
      </c>
      <c r="C1494" s="36">
        <v>170</v>
      </c>
      <c r="E1494" s="36" t="s">
        <v>2168</v>
      </c>
      <c r="H1494" s="36">
        <f>IF('Раздел 9'!D15='Раздел 13'!M16,0,1)</f>
        <v>0</v>
      </c>
    </row>
    <row r="1495" spans="1:8">
      <c r="A1495" s="107" t="s">
        <v>15</v>
      </c>
      <c r="B1495" s="36">
        <v>9</v>
      </c>
      <c r="C1495" s="36">
        <v>171</v>
      </c>
      <c r="E1495" s="36" t="s">
        <v>2169</v>
      </c>
      <c r="H1495" s="36">
        <f>IF('Раздел 9'!D16='Раздел 13'!M17,0,1)</f>
        <v>0</v>
      </c>
    </row>
    <row r="1496" spans="1:8">
      <c r="A1496" s="107" t="s">
        <v>15</v>
      </c>
      <c r="B1496" s="36">
        <v>9</v>
      </c>
      <c r="C1496" s="36">
        <v>172</v>
      </c>
      <c r="E1496" s="36" t="s">
        <v>2170</v>
      </c>
      <c r="H1496" s="36">
        <f>IF('Раздел 9'!D17='Раздел 13'!M18,0,1)</f>
        <v>0</v>
      </c>
    </row>
    <row r="1497" spans="1:8">
      <c r="A1497" s="107" t="s">
        <v>15</v>
      </c>
      <c r="B1497" s="36">
        <v>9</v>
      </c>
      <c r="C1497" s="36">
        <v>173</v>
      </c>
      <c r="E1497" s="36" t="s">
        <v>2171</v>
      </c>
      <c r="H1497" s="36">
        <f>IF('Раздел 9'!D18='Раздел 13'!M19,0,1)</f>
        <v>0</v>
      </c>
    </row>
    <row r="1498" spans="1:8">
      <c r="A1498" s="107" t="s">
        <v>15</v>
      </c>
      <c r="B1498" s="36">
        <v>9</v>
      </c>
      <c r="C1498" s="36">
        <v>174</v>
      </c>
      <c r="E1498" s="36" t="s">
        <v>2172</v>
      </c>
      <c r="H1498" s="36">
        <f>IF('Раздел 9'!D19='Раздел 13'!M20,0,1)</f>
        <v>0</v>
      </c>
    </row>
    <row r="1499" spans="1:8">
      <c r="A1499" s="107" t="s">
        <v>15</v>
      </c>
      <c r="B1499" s="36">
        <v>9</v>
      </c>
      <c r="C1499" s="36">
        <v>175</v>
      </c>
      <c r="E1499" s="36" t="s">
        <v>2173</v>
      </c>
      <c r="H1499" s="36">
        <f>IF('Раздел 9'!D20='Раздел 13'!M21,0,1)</f>
        <v>0</v>
      </c>
    </row>
    <row r="1500" spans="1:8">
      <c r="A1500" s="107" t="s">
        <v>15</v>
      </c>
      <c r="B1500" s="36">
        <v>9</v>
      </c>
      <c r="C1500" s="36">
        <v>176</v>
      </c>
      <c r="E1500" s="36" t="s">
        <v>2174</v>
      </c>
      <c r="H1500" s="36">
        <f>IF('Раздел 9'!D21='Раздел 13'!M22,0,1)</f>
        <v>0</v>
      </c>
    </row>
    <row r="1501" spans="1:8">
      <c r="A1501" s="107" t="s">
        <v>15</v>
      </c>
      <c r="B1501" s="36">
        <v>9</v>
      </c>
      <c r="C1501" s="36">
        <v>177</v>
      </c>
      <c r="E1501" s="36" t="s">
        <v>2175</v>
      </c>
      <c r="H1501" s="36">
        <f>IF('Раздел 9'!D22='Раздел 13'!M23,0,1)</f>
        <v>0</v>
      </c>
    </row>
    <row r="1502" spans="1:8">
      <c r="A1502" s="107" t="s">
        <v>15</v>
      </c>
      <c r="B1502" s="36">
        <v>9</v>
      </c>
      <c r="C1502" s="36">
        <v>178</v>
      </c>
      <c r="E1502" s="36" t="s">
        <v>2176</v>
      </c>
      <c r="H1502" s="36">
        <f>IF('Раздел 9'!D23='Раздел 13'!M24,0,1)</f>
        <v>0</v>
      </c>
    </row>
    <row r="1503" spans="1:8">
      <c r="A1503" s="107" t="s">
        <v>15</v>
      </c>
      <c r="B1503" s="36">
        <v>9</v>
      </c>
      <c r="C1503" s="36">
        <v>179</v>
      </c>
      <c r="E1503" s="36" t="s">
        <v>2177</v>
      </c>
      <c r="H1503" s="36">
        <f>IF('Раздел 9'!D24='Раздел 13'!M25,0,1)</f>
        <v>0</v>
      </c>
    </row>
    <row r="1504" spans="1:8">
      <c r="A1504" s="107" t="s">
        <v>15</v>
      </c>
      <c r="B1504" s="36">
        <v>9</v>
      </c>
      <c r="C1504" s="36">
        <v>180</v>
      </c>
      <c r="E1504" s="36" t="s">
        <v>2178</v>
      </c>
      <c r="H1504" s="36">
        <f>IF('Раздел 9'!D25='Раздел 13'!M26,0,1)</f>
        <v>0</v>
      </c>
    </row>
    <row r="1505" spans="1:8">
      <c r="A1505" s="107" t="s">
        <v>15</v>
      </c>
      <c r="B1505" s="36">
        <v>9</v>
      </c>
      <c r="C1505" s="36">
        <v>181</v>
      </c>
      <c r="E1505" s="36" t="s">
        <v>2179</v>
      </c>
      <c r="H1505" s="36">
        <f>IF('Раздел 9'!D26='Раздел 13'!M27,0,1)</f>
        <v>0</v>
      </c>
    </row>
    <row r="1506" spans="1:8">
      <c r="A1506" s="35" t="s">
        <v>15</v>
      </c>
      <c r="B1506" s="35">
        <v>10</v>
      </c>
      <c r="C1506" s="35">
        <v>0</v>
      </c>
      <c r="D1506" s="35"/>
      <c r="E1506" s="108" t="str">
        <f>CONCATENATE("Количество ошибок в разделе 10: ",H1506)</f>
        <v>Количество ошибок в разделе 10: 0</v>
      </c>
      <c r="F1506" s="35"/>
      <c r="G1506" s="35"/>
      <c r="H1506" s="108">
        <f>SUM(H1507:H1572)</f>
        <v>0</v>
      </c>
    </row>
    <row r="1507" spans="1:8">
      <c r="A1507" s="107" t="s">
        <v>15</v>
      </c>
      <c r="B1507" s="36">
        <v>10</v>
      </c>
      <c r="C1507" s="36">
        <v>1</v>
      </c>
      <c r="E1507" s="36" t="s">
        <v>1909</v>
      </c>
      <c r="H1507" s="36">
        <f>IF('Раздел 10'!D7+'Раздел 10'!D8+'Раздел 10'!D9&lt;='Раздел 10'!D6,0,1)</f>
        <v>0</v>
      </c>
    </row>
    <row r="1508" spans="1:8">
      <c r="A1508" s="107" t="s">
        <v>15</v>
      </c>
      <c r="B1508" s="36">
        <v>10</v>
      </c>
      <c r="C1508" s="36">
        <v>2</v>
      </c>
      <c r="E1508" s="36" t="s">
        <v>1910</v>
      </c>
      <c r="H1508" s="36">
        <f>IF('Раздел 10'!E7+'Раздел 10'!E8+'Раздел 10'!E9&lt;='Раздел 10'!E6,0,1)</f>
        <v>0</v>
      </c>
    </row>
    <row r="1509" spans="1:8">
      <c r="A1509" s="107" t="s">
        <v>15</v>
      </c>
      <c r="B1509" s="36">
        <v>10</v>
      </c>
      <c r="C1509" s="36">
        <v>3</v>
      </c>
      <c r="E1509" s="36" t="s">
        <v>1911</v>
      </c>
      <c r="H1509" s="36">
        <f>IF('Раздел 10'!F7+'Раздел 10'!F8+'Раздел 10'!F9&lt;='Раздел 10'!F6,0,1)</f>
        <v>0</v>
      </c>
    </row>
    <row r="1510" spans="1:8">
      <c r="A1510" s="107" t="s">
        <v>15</v>
      </c>
      <c r="B1510" s="36">
        <v>10</v>
      </c>
      <c r="C1510" s="36">
        <v>4</v>
      </c>
      <c r="E1510" s="36" t="s">
        <v>1912</v>
      </c>
      <c r="H1510" s="36">
        <f>IF('Раздел 10'!G7+'Раздел 10'!G8+'Раздел 10'!G9&lt;='Раздел 10'!G6,0,1)</f>
        <v>0</v>
      </c>
    </row>
    <row r="1511" spans="1:8">
      <c r="A1511" s="107" t="s">
        <v>15</v>
      </c>
      <c r="B1511" s="36">
        <v>10</v>
      </c>
      <c r="C1511" s="36">
        <v>5</v>
      </c>
      <c r="E1511" s="36" t="s">
        <v>1913</v>
      </c>
      <c r="H1511" s="36">
        <f>IF('Раздел 10'!H7+'Раздел 10'!H8+'Раздел 10'!H9&lt;='Раздел 10'!H6,0,1)</f>
        <v>0</v>
      </c>
    </row>
    <row r="1512" spans="1:8">
      <c r="A1512" s="107" t="s">
        <v>15</v>
      </c>
      <c r="B1512" s="36">
        <v>10</v>
      </c>
      <c r="C1512" s="36">
        <v>6</v>
      </c>
      <c r="E1512" s="36" t="s">
        <v>1914</v>
      </c>
      <c r="H1512" s="36">
        <f>IF('Раздел 10'!I7+'Раздел 10'!I8+'Раздел 10'!I9&lt;='Раздел 10'!I6,0,1)</f>
        <v>0</v>
      </c>
    </row>
    <row r="1513" spans="1:8">
      <c r="A1513" s="107" t="s">
        <v>15</v>
      </c>
      <c r="B1513" s="36">
        <v>10</v>
      </c>
      <c r="C1513" s="36">
        <v>7</v>
      </c>
      <c r="E1513" s="36" t="s">
        <v>1915</v>
      </c>
      <c r="H1513" s="36">
        <f>IF('Раздел 10'!J7+'Раздел 10'!J8+'Раздел 10'!J9&lt;='Раздел 10'!J6,0,1)</f>
        <v>0</v>
      </c>
    </row>
    <row r="1514" spans="1:8">
      <c r="A1514" s="107" t="s">
        <v>15</v>
      </c>
      <c r="B1514" s="36">
        <v>10</v>
      </c>
      <c r="C1514" s="36">
        <v>8</v>
      </c>
      <c r="E1514" s="36" t="s">
        <v>1916</v>
      </c>
      <c r="H1514" s="36">
        <f>IF('Раздел 10'!K7+'Раздел 10'!K8+'Раздел 10'!K9&lt;='Раздел 10'!K6,0,1)</f>
        <v>0</v>
      </c>
    </row>
    <row r="1515" spans="1:8">
      <c r="A1515" s="107" t="s">
        <v>15</v>
      </c>
      <c r="B1515" s="36">
        <v>10</v>
      </c>
      <c r="C1515" s="36">
        <v>9</v>
      </c>
      <c r="E1515" s="36" t="s">
        <v>1917</v>
      </c>
      <c r="H1515" s="36">
        <f>IF('Раздел 10'!L7+'Раздел 10'!L8+'Раздел 10'!L9&lt;='Раздел 10'!L6,0,1)</f>
        <v>0</v>
      </c>
    </row>
    <row r="1516" spans="1:8">
      <c r="A1516" s="107" t="s">
        <v>15</v>
      </c>
      <c r="B1516" s="36">
        <v>10</v>
      </c>
      <c r="C1516" s="36">
        <v>10</v>
      </c>
      <c r="E1516" s="36" t="s">
        <v>1918</v>
      </c>
      <c r="H1516" s="36">
        <f>IF('Раздел 10'!M7+'Раздел 10'!M8+'Раздел 10'!M9&lt;='Раздел 10'!M6,0,1)</f>
        <v>0</v>
      </c>
    </row>
    <row r="1517" spans="1:8">
      <c r="A1517" s="107" t="s">
        <v>15</v>
      </c>
      <c r="B1517" s="36">
        <v>10</v>
      </c>
      <c r="C1517" s="36">
        <v>11</v>
      </c>
      <c r="E1517" s="36" t="s">
        <v>1919</v>
      </c>
      <c r="H1517" s="36">
        <f>IF('Раздел 10'!N7+'Раздел 10'!N8+'Раздел 10'!N9&lt;='Раздел 10'!N6,0,1)</f>
        <v>0</v>
      </c>
    </row>
    <row r="1518" spans="1:8">
      <c r="A1518" s="107" t="s">
        <v>15</v>
      </c>
      <c r="B1518" s="36">
        <v>10</v>
      </c>
      <c r="C1518" s="36">
        <v>12</v>
      </c>
      <c r="E1518" s="36" t="s">
        <v>1920</v>
      </c>
      <c r="H1518" s="36">
        <f>IF('Раздел 10'!D24+'Раздел 10'!D25&lt;='Раздел 10'!D23,0,1)</f>
        <v>0</v>
      </c>
    </row>
    <row r="1519" spans="1:8">
      <c r="A1519" s="107" t="s">
        <v>15</v>
      </c>
      <c r="B1519" s="36">
        <v>10</v>
      </c>
      <c r="C1519" s="36">
        <v>13</v>
      </c>
      <c r="E1519" s="36" t="s">
        <v>1921</v>
      </c>
      <c r="H1519" s="36">
        <f>IF('Раздел 10'!E24+'Раздел 10'!E25&lt;='Раздел 10'!E23,0,1)</f>
        <v>0</v>
      </c>
    </row>
    <row r="1520" spans="1:8">
      <c r="A1520" s="107" t="s">
        <v>15</v>
      </c>
      <c r="B1520" s="36">
        <v>10</v>
      </c>
      <c r="C1520" s="36">
        <v>14</v>
      </c>
      <c r="E1520" s="36" t="s">
        <v>1922</v>
      </c>
      <c r="H1520" s="36">
        <f>IF('Раздел 10'!F24+'Раздел 10'!F25&lt;='Раздел 10'!F23,0,1)</f>
        <v>0</v>
      </c>
    </row>
    <row r="1521" spans="1:8">
      <c r="A1521" s="107" t="s">
        <v>15</v>
      </c>
      <c r="B1521" s="36">
        <v>10</v>
      </c>
      <c r="C1521" s="36">
        <v>15</v>
      </c>
      <c r="E1521" s="36" t="s">
        <v>1923</v>
      </c>
      <c r="H1521" s="36">
        <f>IF('Раздел 10'!G24+'Раздел 10'!G25&lt;='Раздел 10'!G23,0,1)</f>
        <v>0</v>
      </c>
    </row>
    <row r="1522" spans="1:8">
      <c r="A1522" s="107" t="s">
        <v>15</v>
      </c>
      <c r="B1522" s="36">
        <v>10</v>
      </c>
      <c r="C1522" s="36">
        <v>16</v>
      </c>
      <c r="E1522" s="36" t="s">
        <v>1924</v>
      </c>
      <c r="H1522" s="36">
        <f>IF('Раздел 10'!H24+'Раздел 10'!H25&lt;='Раздел 10'!H23,0,1)</f>
        <v>0</v>
      </c>
    </row>
    <row r="1523" spans="1:8">
      <c r="A1523" s="107" t="s">
        <v>15</v>
      </c>
      <c r="B1523" s="36">
        <v>10</v>
      </c>
      <c r="C1523" s="36">
        <v>17</v>
      </c>
      <c r="E1523" s="36" t="s">
        <v>1925</v>
      </c>
      <c r="H1523" s="36">
        <f>IF('Раздел 10'!I24+'Раздел 10'!I25&lt;='Раздел 10'!I23,0,1)</f>
        <v>0</v>
      </c>
    </row>
    <row r="1524" spans="1:8">
      <c r="A1524" s="107" t="s">
        <v>15</v>
      </c>
      <c r="B1524" s="36">
        <v>10</v>
      </c>
      <c r="C1524" s="36">
        <v>18</v>
      </c>
      <c r="E1524" s="36" t="s">
        <v>1926</v>
      </c>
      <c r="H1524" s="36">
        <f>IF('Раздел 10'!J24+'Раздел 10'!J25&lt;='Раздел 10'!J23,0,1)</f>
        <v>0</v>
      </c>
    </row>
    <row r="1525" spans="1:8">
      <c r="A1525" s="107" t="s">
        <v>15</v>
      </c>
      <c r="B1525" s="36">
        <v>10</v>
      </c>
      <c r="C1525" s="36">
        <v>19</v>
      </c>
      <c r="E1525" s="36" t="s">
        <v>1927</v>
      </c>
      <c r="H1525" s="36">
        <f>IF('Раздел 10'!K24+'Раздел 10'!K25&lt;='Раздел 10'!K23,0,1)</f>
        <v>0</v>
      </c>
    </row>
    <row r="1526" spans="1:8">
      <c r="A1526" s="107" t="s">
        <v>15</v>
      </c>
      <c r="B1526" s="36">
        <v>10</v>
      </c>
      <c r="C1526" s="36">
        <v>20</v>
      </c>
      <c r="E1526" s="36" t="s">
        <v>1928</v>
      </c>
      <c r="H1526" s="36">
        <f>IF('Раздел 10'!L24+'Раздел 10'!L25&lt;='Раздел 10'!L23,0,1)</f>
        <v>0</v>
      </c>
    </row>
    <row r="1527" spans="1:8">
      <c r="A1527" s="107" t="s">
        <v>15</v>
      </c>
      <c r="B1527" s="36">
        <v>10</v>
      </c>
      <c r="C1527" s="36">
        <v>21</v>
      </c>
      <c r="E1527" s="36" t="s">
        <v>1929</v>
      </c>
      <c r="H1527" s="36">
        <f>IF('Раздел 10'!M24+'Раздел 10'!M25&lt;='Раздел 10'!M23,0,1)</f>
        <v>0</v>
      </c>
    </row>
    <row r="1528" spans="1:8">
      <c r="A1528" s="107" t="s">
        <v>15</v>
      </c>
      <c r="B1528" s="36">
        <v>10</v>
      </c>
      <c r="C1528" s="36">
        <v>22</v>
      </c>
      <c r="E1528" s="36" t="s">
        <v>1930</v>
      </c>
      <c r="H1528" s="36">
        <f>IF('Раздел 10'!N24+'Раздел 10'!N25&lt;='Раздел 10'!N23,0,1)</f>
        <v>0</v>
      </c>
    </row>
    <row r="1529" spans="1:8">
      <c r="A1529" s="107" t="s">
        <v>15</v>
      </c>
      <c r="B1529" s="36">
        <v>10</v>
      </c>
      <c r="C1529" s="36">
        <v>23</v>
      </c>
      <c r="E1529" s="36" t="s">
        <v>2136</v>
      </c>
      <c r="H1529" s="36">
        <f>IF('Раздел 10'!D5='Раздел 11'!D5,0,1)</f>
        <v>0</v>
      </c>
    </row>
    <row r="1530" spans="1:8">
      <c r="A1530" s="107" t="s">
        <v>15</v>
      </c>
      <c r="B1530" s="36">
        <v>10</v>
      </c>
      <c r="C1530" s="36">
        <v>24</v>
      </c>
      <c r="E1530" s="36" t="s">
        <v>2137</v>
      </c>
      <c r="H1530" s="36">
        <f>IF('Раздел 10'!D6='Раздел 11'!D6,0,1)</f>
        <v>0</v>
      </c>
    </row>
    <row r="1531" spans="1:8">
      <c r="A1531" s="107" t="s">
        <v>15</v>
      </c>
      <c r="B1531" s="36">
        <v>10</v>
      </c>
      <c r="C1531" s="36">
        <v>25</v>
      </c>
      <c r="E1531" s="36" t="s">
        <v>2138</v>
      </c>
      <c r="H1531" s="36">
        <f>IF('Раздел 10'!D7='Раздел 11'!D7,0,1)</f>
        <v>0</v>
      </c>
    </row>
    <row r="1532" spans="1:8">
      <c r="A1532" s="107" t="s">
        <v>15</v>
      </c>
      <c r="B1532" s="36">
        <v>10</v>
      </c>
      <c r="C1532" s="36">
        <v>26</v>
      </c>
      <c r="E1532" s="36" t="s">
        <v>2139</v>
      </c>
      <c r="H1532" s="36">
        <f>IF('Раздел 10'!D8='Раздел 11'!D8,0,1)</f>
        <v>0</v>
      </c>
    </row>
    <row r="1533" spans="1:8">
      <c r="A1533" s="107" t="s">
        <v>15</v>
      </c>
      <c r="B1533" s="36">
        <v>10</v>
      </c>
      <c r="C1533" s="36">
        <v>27</v>
      </c>
      <c r="E1533" s="36" t="s">
        <v>2140</v>
      </c>
      <c r="H1533" s="36">
        <f>IF('Раздел 10'!D9='Раздел 11'!D9,0,1)</f>
        <v>0</v>
      </c>
    </row>
    <row r="1534" spans="1:8">
      <c r="A1534" s="107" t="s">
        <v>15</v>
      </c>
      <c r="B1534" s="36">
        <v>10</v>
      </c>
      <c r="C1534" s="36">
        <v>28</v>
      </c>
      <c r="E1534" s="36" t="s">
        <v>2141</v>
      </c>
      <c r="H1534" s="36">
        <f>IF('Раздел 10'!D10='Раздел 11'!D10,0,1)</f>
        <v>0</v>
      </c>
    </row>
    <row r="1535" spans="1:8">
      <c r="A1535" s="107" t="s">
        <v>15</v>
      </c>
      <c r="B1535" s="36">
        <v>10</v>
      </c>
      <c r="C1535" s="36">
        <v>29</v>
      </c>
      <c r="E1535" s="36" t="s">
        <v>2142</v>
      </c>
      <c r="H1535" s="36">
        <f>IF('Раздел 10'!D11='Раздел 11'!D11,0,1)</f>
        <v>0</v>
      </c>
    </row>
    <row r="1536" spans="1:8">
      <c r="A1536" s="107" t="s">
        <v>15</v>
      </c>
      <c r="B1536" s="36">
        <v>10</v>
      </c>
      <c r="C1536" s="36">
        <v>30</v>
      </c>
      <c r="E1536" s="36" t="s">
        <v>2143</v>
      </c>
      <c r="H1536" s="36">
        <f>IF('Раздел 10'!D12='Раздел 11'!D12,0,1)</f>
        <v>0</v>
      </c>
    </row>
    <row r="1537" spans="1:8">
      <c r="A1537" s="107" t="s">
        <v>15</v>
      </c>
      <c r="B1537" s="36">
        <v>10</v>
      </c>
      <c r="C1537" s="36">
        <v>31</v>
      </c>
      <c r="E1537" s="36" t="s">
        <v>2144</v>
      </c>
      <c r="H1537" s="36">
        <f>IF('Раздел 10'!D13='Раздел 11'!D13,0,1)</f>
        <v>0</v>
      </c>
    </row>
    <row r="1538" spans="1:8">
      <c r="A1538" s="107" t="s">
        <v>15</v>
      </c>
      <c r="B1538" s="36">
        <v>10</v>
      </c>
      <c r="C1538" s="36">
        <v>32</v>
      </c>
      <c r="E1538" s="36" t="s">
        <v>2145</v>
      </c>
      <c r="H1538" s="36">
        <f>IF('Раздел 10'!D14='Раздел 11'!D14,0,1)</f>
        <v>0</v>
      </c>
    </row>
    <row r="1539" spans="1:8">
      <c r="A1539" s="107" t="s">
        <v>15</v>
      </c>
      <c r="B1539" s="36">
        <v>10</v>
      </c>
      <c r="C1539" s="36">
        <v>33</v>
      </c>
      <c r="E1539" s="36" t="s">
        <v>2146</v>
      </c>
      <c r="H1539" s="36">
        <f>IF('Раздел 10'!D15='Раздел 11'!D15,0,1)</f>
        <v>0</v>
      </c>
    </row>
    <row r="1540" spans="1:8">
      <c r="A1540" s="107" t="s">
        <v>15</v>
      </c>
      <c r="B1540" s="36">
        <v>10</v>
      </c>
      <c r="C1540" s="36">
        <v>34</v>
      </c>
      <c r="E1540" s="36" t="s">
        <v>2147</v>
      </c>
      <c r="H1540" s="36">
        <f>IF('Раздел 10'!D16='Раздел 11'!D16,0,1)</f>
        <v>0</v>
      </c>
    </row>
    <row r="1541" spans="1:8">
      <c r="A1541" s="107" t="s">
        <v>15</v>
      </c>
      <c r="B1541" s="36">
        <v>10</v>
      </c>
      <c r="C1541" s="36">
        <v>35</v>
      </c>
      <c r="E1541" s="36" t="s">
        <v>2148</v>
      </c>
      <c r="H1541" s="36">
        <f>IF('Раздел 10'!D17='Раздел 11'!D17,0,1)</f>
        <v>0</v>
      </c>
    </row>
    <row r="1542" spans="1:8">
      <c r="A1542" s="107" t="s">
        <v>15</v>
      </c>
      <c r="B1542" s="36">
        <v>10</v>
      </c>
      <c r="C1542" s="36">
        <v>36</v>
      </c>
      <c r="E1542" s="36" t="s">
        <v>2149</v>
      </c>
      <c r="H1542" s="36">
        <f>IF('Раздел 10'!D18='Раздел 11'!D18,0,1)</f>
        <v>0</v>
      </c>
    </row>
    <row r="1543" spans="1:8">
      <c r="A1543" s="107" t="s">
        <v>15</v>
      </c>
      <c r="B1543" s="36">
        <v>10</v>
      </c>
      <c r="C1543" s="36">
        <v>37</v>
      </c>
      <c r="E1543" s="36" t="s">
        <v>2150</v>
      </c>
      <c r="H1543" s="36">
        <f>IF('Раздел 10'!D19='Раздел 11'!D19,0,1)</f>
        <v>0</v>
      </c>
    </row>
    <row r="1544" spans="1:8">
      <c r="A1544" s="107" t="s">
        <v>15</v>
      </c>
      <c r="B1544" s="36">
        <v>10</v>
      </c>
      <c r="C1544" s="36">
        <v>38</v>
      </c>
      <c r="E1544" s="36" t="s">
        <v>2151</v>
      </c>
      <c r="H1544" s="36">
        <f>IF('Раздел 10'!D20='Раздел 11'!D20,0,1)</f>
        <v>0</v>
      </c>
    </row>
    <row r="1545" spans="1:8">
      <c r="A1545" s="107" t="s">
        <v>15</v>
      </c>
      <c r="B1545" s="36">
        <v>10</v>
      </c>
      <c r="C1545" s="36">
        <v>39</v>
      </c>
      <c r="E1545" s="36" t="s">
        <v>2152</v>
      </c>
      <c r="H1545" s="36">
        <f>IF('Раздел 10'!D21='Раздел 11'!D21,0,1)</f>
        <v>0</v>
      </c>
    </row>
    <row r="1546" spans="1:8">
      <c r="A1546" s="107" t="s">
        <v>15</v>
      </c>
      <c r="B1546" s="36">
        <v>10</v>
      </c>
      <c r="C1546" s="36">
        <v>40</v>
      </c>
      <c r="E1546" s="36" t="s">
        <v>2153</v>
      </c>
      <c r="H1546" s="36">
        <f>IF('Раздел 10'!D22='Раздел 11'!D22,0,1)</f>
        <v>0</v>
      </c>
    </row>
    <row r="1547" spans="1:8">
      <c r="A1547" s="107" t="s">
        <v>15</v>
      </c>
      <c r="B1547" s="36">
        <v>10</v>
      </c>
      <c r="C1547" s="36">
        <v>41</v>
      </c>
      <c r="E1547" s="36" t="s">
        <v>2154</v>
      </c>
      <c r="H1547" s="36">
        <f>IF('Раздел 10'!D23='Раздел 11'!D23,0,1)</f>
        <v>0</v>
      </c>
    </row>
    <row r="1548" spans="1:8">
      <c r="A1548" s="107" t="s">
        <v>15</v>
      </c>
      <c r="B1548" s="36">
        <v>10</v>
      </c>
      <c r="C1548" s="36">
        <v>42</v>
      </c>
      <c r="E1548" s="36" t="s">
        <v>2155</v>
      </c>
      <c r="H1548" s="36">
        <f>IF('Раздел 10'!D24='Раздел 11'!D24,0,1)</f>
        <v>0</v>
      </c>
    </row>
    <row r="1549" spans="1:8">
      <c r="A1549" s="107" t="s">
        <v>15</v>
      </c>
      <c r="B1549" s="36">
        <v>10</v>
      </c>
      <c r="C1549" s="36">
        <v>43</v>
      </c>
      <c r="E1549" s="36" t="s">
        <v>2156</v>
      </c>
      <c r="H1549" s="36">
        <f>IF('Раздел 10'!D25='Раздел 11'!D25,0,1)</f>
        <v>0</v>
      </c>
    </row>
    <row r="1550" spans="1:8">
      <c r="A1550" s="107" t="s">
        <v>15</v>
      </c>
      <c r="B1550" s="36">
        <v>10</v>
      </c>
      <c r="C1550" s="36">
        <v>44</v>
      </c>
      <c r="E1550" s="36" t="s">
        <v>2157</v>
      </c>
      <c r="H1550" s="36">
        <f>IF('Раздел 10'!D26='Раздел 11'!D26,0,1)</f>
        <v>0</v>
      </c>
    </row>
    <row r="1551" spans="1:8">
      <c r="A1551" s="107" t="s">
        <v>15</v>
      </c>
      <c r="B1551" s="36">
        <v>10</v>
      </c>
      <c r="C1551" s="36">
        <v>45</v>
      </c>
      <c r="E1551" s="36" t="s">
        <v>2180</v>
      </c>
      <c r="H1551" s="36">
        <f>IF('Раздел 10'!D5='Раздел 13'!M6,0,1)</f>
        <v>0</v>
      </c>
    </row>
    <row r="1552" spans="1:8">
      <c r="A1552" s="107" t="s">
        <v>15</v>
      </c>
      <c r="B1552" s="36">
        <v>10</v>
      </c>
      <c r="C1552" s="36">
        <v>46</v>
      </c>
      <c r="E1552" s="36" t="s">
        <v>2181</v>
      </c>
      <c r="H1552" s="36">
        <f>IF('Раздел 10'!D6='Раздел 13'!M7,0,1)</f>
        <v>0</v>
      </c>
    </row>
    <row r="1553" spans="1:8">
      <c r="A1553" s="107" t="s">
        <v>15</v>
      </c>
      <c r="B1553" s="36">
        <v>10</v>
      </c>
      <c r="C1553" s="36">
        <v>47</v>
      </c>
      <c r="E1553" s="36" t="s">
        <v>2182</v>
      </c>
      <c r="H1553" s="36">
        <f>IF('Раздел 10'!D7='Раздел 13'!M8,0,1)</f>
        <v>0</v>
      </c>
    </row>
    <row r="1554" spans="1:8">
      <c r="A1554" s="107" t="s">
        <v>15</v>
      </c>
      <c r="B1554" s="36">
        <v>10</v>
      </c>
      <c r="C1554" s="36">
        <v>48</v>
      </c>
      <c r="E1554" s="36" t="s">
        <v>2183</v>
      </c>
      <c r="H1554" s="36">
        <f>IF('Раздел 10'!D8='Раздел 13'!M9,0,1)</f>
        <v>0</v>
      </c>
    </row>
    <row r="1555" spans="1:8">
      <c r="A1555" s="107" t="s">
        <v>15</v>
      </c>
      <c r="B1555" s="36">
        <v>10</v>
      </c>
      <c r="C1555" s="36">
        <v>49</v>
      </c>
      <c r="E1555" s="36" t="s">
        <v>2184</v>
      </c>
      <c r="H1555" s="36">
        <f>IF('Раздел 10'!D9='Раздел 13'!M10,0,1)</f>
        <v>0</v>
      </c>
    </row>
    <row r="1556" spans="1:8">
      <c r="A1556" s="107" t="s">
        <v>15</v>
      </c>
      <c r="B1556" s="36">
        <v>10</v>
      </c>
      <c r="C1556" s="36">
        <v>50</v>
      </c>
      <c r="E1556" s="36" t="s">
        <v>2185</v>
      </c>
      <c r="H1556" s="36">
        <f>IF('Раздел 10'!D10='Раздел 13'!M11,0,1)</f>
        <v>0</v>
      </c>
    </row>
    <row r="1557" spans="1:8">
      <c r="A1557" s="107" t="s">
        <v>15</v>
      </c>
      <c r="B1557" s="36">
        <v>10</v>
      </c>
      <c r="C1557" s="36">
        <v>51</v>
      </c>
      <c r="E1557" s="36" t="s">
        <v>2186</v>
      </c>
      <c r="H1557" s="36">
        <f>IF('Раздел 10'!D11='Раздел 13'!M12,0,1)</f>
        <v>0</v>
      </c>
    </row>
    <row r="1558" spans="1:8">
      <c r="A1558" s="107" t="s">
        <v>15</v>
      </c>
      <c r="B1558" s="36">
        <v>10</v>
      </c>
      <c r="C1558" s="36">
        <v>52</v>
      </c>
      <c r="E1558" s="36" t="s">
        <v>2187</v>
      </c>
      <c r="H1558" s="36">
        <f>IF('Раздел 10'!D12='Раздел 13'!M13,0,1)</f>
        <v>0</v>
      </c>
    </row>
    <row r="1559" spans="1:8">
      <c r="A1559" s="107" t="s">
        <v>15</v>
      </c>
      <c r="B1559" s="36">
        <v>10</v>
      </c>
      <c r="C1559" s="36">
        <v>53</v>
      </c>
      <c r="E1559" s="36" t="s">
        <v>2188</v>
      </c>
      <c r="H1559" s="36">
        <f>IF('Раздел 10'!D13='Раздел 13'!M14,0,1)</f>
        <v>0</v>
      </c>
    </row>
    <row r="1560" spans="1:8">
      <c r="A1560" s="107" t="s">
        <v>15</v>
      </c>
      <c r="B1560" s="36">
        <v>10</v>
      </c>
      <c r="C1560" s="36">
        <v>54</v>
      </c>
      <c r="E1560" s="36" t="s">
        <v>2189</v>
      </c>
      <c r="H1560" s="36">
        <f>IF('Раздел 10'!D14='Раздел 13'!M15,0,1)</f>
        <v>0</v>
      </c>
    </row>
    <row r="1561" spans="1:8">
      <c r="A1561" s="107" t="s">
        <v>15</v>
      </c>
      <c r="B1561" s="36">
        <v>10</v>
      </c>
      <c r="C1561" s="36">
        <v>55</v>
      </c>
      <c r="E1561" s="36" t="s">
        <v>2190</v>
      </c>
      <c r="H1561" s="36">
        <f>IF('Раздел 10'!D15='Раздел 13'!M16,0,1)</f>
        <v>0</v>
      </c>
    </row>
    <row r="1562" spans="1:8">
      <c r="A1562" s="107" t="s">
        <v>15</v>
      </c>
      <c r="B1562" s="36">
        <v>10</v>
      </c>
      <c r="C1562" s="36">
        <v>56</v>
      </c>
      <c r="E1562" s="36" t="s">
        <v>2191</v>
      </c>
      <c r="H1562" s="36">
        <f>IF('Раздел 10'!D16='Раздел 13'!M17,0,1)</f>
        <v>0</v>
      </c>
    </row>
    <row r="1563" spans="1:8">
      <c r="A1563" s="107" t="s">
        <v>15</v>
      </c>
      <c r="B1563" s="36">
        <v>10</v>
      </c>
      <c r="C1563" s="36">
        <v>57</v>
      </c>
      <c r="E1563" s="36" t="s">
        <v>2192</v>
      </c>
      <c r="H1563" s="36">
        <f>IF('Раздел 10'!D17='Раздел 13'!M18,0,1)</f>
        <v>0</v>
      </c>
    </row>
    <row r="1564" spans="1:8">
      <c r="A1564" s="107" t="s">
        <v>15</v>
      </c>
      <c r="B1564" s="36">
        <v>10</v>
      </c>
      <c r="C1564" s="36">
        <v>58</v>
      </c>
      <c r="E1564" s="36" t="s">
        <v>2193</v>
      </c>
      <c r="H1564" s="36">
        <f>IF('Раздел 10'!D18='Раздел 13'!M19,0,1)</f>
        <v>0</v>
      </c>
    </row>
    <row r="1565" spans="1:8">
      <c r="A1565" s="107" t="s">
        <v>15</v>
      </c>
      <c r="B1565" s="36">
        <v>10</v>
      </c>
      <c r="C1565" s="36">
        <v>59</v>
      </c>
      <c r="E1565" s="36" t="s">
        <v>2194</v>
      </c>
      <c r="H1565" s="36">
        <f>IF('Раздел 10'!D19='Раздел 13'!M20,0,1)</f>
        <v>0</v>
      </c>
    </row>
    <row r="1566" spans="1:8">
      <c r="A1566" s="107" t="s">
        <v>15</v>
      </c>
      <c r="B1566" s="36">
        <v>10</v>
      </c>
      <c r="C1566" s="36">
        <v>60</v>
      </c>
      <c r="E1566" s="36" t="s">
        <v>2195</v>
      </c>
      <c r="H1566" s="36">
        <f>IF('Раздел 10'!D20='Раздел 13'!M21,0,1)</f>
        <v>0</v>
      </c>
    </row>
    <row r="1567" spans="1:8">
      <c r="A1567" s="107" t="s">
        <v>15</v>
      </c>
      <c r="B1567" s="36">
        <v>10</v>
      </c>
      <c r="C1567" s="36">
        <v>61</v>
      </c>
      <c r="E1567" s="36" t="s">
        <v>2196</v>
      </c>
      <c r="H1567" s="36">
        <f>IF('Раздел 10'!D21='Раздел 13'!M22,0,1)</f>
        <v>0</v>
      </c>
    </row>
    <row r="1568" spans="1:8">
      <c r="A1568" s="107" t="s">
        <v>15</v>
      </c>
      <c r="B1568" s="36">
        <v>10</v>
      </c>
      <c r="C1568" s="36">
        <v>62</v>
      </c>
      <c r="E1568" s="36" t="s">
        <v>2197</v>
      </c>
      <c r="H1568" s="36">
        <f>IF('Раздел 10'!D22='Раздел 13'!M23,0,1)</f>
        <v>0</v>
      </c>
    </row>
    <row r="1569" spans="1:8">
      <c r="A1569" s="107" t="s">
        <v>15</v>
      </c>
      <c r="B1569" s="36">
        <v>10</v>
      </c>
      <c r="C1569" s="36">
        <v>63</v>
      </c>
      <c r="E1569" s="36" t="s">
        <v>2198</v>
      </c>
      <c r="H1569" s="36">
        <f>IF('Раздел 10'!D23='Раздел 13'!M24,0,1)</f>
        <v>0</v>
      </c>
    </row>
    <row r="1570" spans="1:8">
      <c r="A1570" s="107" t="s">
        <v>15</v>
      </c>
      <c r="B1570" s="36">
        <v>10</v>
      </c>
      <c r="C1570" s="36">
        <v>64</v>
      </c>
      <c r="E1570" s="36" t="s">
        <v>2199</v>
      </c>
      <c r="H1570" s="36">
        <f>IF('Раздел 10'!D24='Раздел 13'!M25,0,1)</f>
        <v>0</v>
      </c>
    </row>
    <row r="1571" spans="1:8">
      <c r="A1571" s="107" t="s">
        <v>15</v>
      </c>
      <c r="B1571" s="36">
        <v>10</v>
      </c>
      <c r="C1571" s="36">
        <v>65</v>
      </c>
      <c r="E1571" s="36" t="s">
        <v>2200</v>
      </c>
      <c r="H1571" s="36">
        <f>IF('Раздел 10'!D25='Раздел 13'!M26,0,1)</f>
        <v>0</v>
      </c>
    </row>
    <row r="1572" spans="1:8">
      <c r="A1572" s="107" t="s">
        <v>15</v>
      </c>
      <c r="B1572" s="36">
        <v>10</v>
      </c>
      <c r="C1572" s="36">
        <v>66</v>
      </c>
      <c r="E1572" s="36" t="s">
        <v>2201</v>
      </c>
      <c r="H1572" s="36">
        <f>IF('Раздел 10'!D26='Раздел 13'!M27,0,1)</f>
        <v>0</v>
      </c>
    </row>
    <row r="1573" spans="1:8">
      <c r="A1573" s="35" t="s">
        <v>15</v>
      </c>
      <c r="B1573" s="35">
        <v>11</v>
      </c>
      <c r="C1573" s="35">
        <v>0</v>
      </c>
      <c r="D1573" s="35"/>
      <c r="E1573" s="108" t="str">
        <f>CONCATENATE("Количество ошибок в разделе 11: ",H1573)</f>
        <v>Количество ошибок в разделе 11: 0</v>
      </c>
      <c r="F1573" s="35"/>
      <c r="G1573" s="35"/>
      <c r="H1573" s="108">
        <f>SUM(H1574:H1647)</f>
        <v>0</v>
      </c>
    </row>
    <row r="1574" spans="1:8">
      <c r="A1574" s="107" t="s">
        <v>15</v>
      </c>
      <c r="B1574" s="36">
        <v>11</v>
      </c>
      <c r="C1574" s="36">
        <v>1</v>
      </c>
      <c r="E1574" s="36" t="s">
        <v>1849</v>
      </c>
      <c r="H1574" s="36">
        <f>IF('Раздел 11'!D5='Раздел 10'!D5,0,1)</f>
        <v>0</v>
      </c>
    </row>
    <row r="1575" spans="1:8">
      <c r="A1575" s="107" t="s">
        <v>15</v>
      </c>
      <c r="B1575" s="36">
        <v>11</v>
      </c>
      <c r="C1575" s="36">
        <v>2</v>
      </c>
      <c r="E1575" s="36" t="s">
        <v>1850</v>
      </c>
      <c r="H1575" s="36">
        <f>IF('Раздел 11'!D5='Раздел 9'!D5,0,1)</f>
        <v>0</v>
      </c>
    </row>
    <row r="1576" spans="1:8">
      <c r="A1576" s="107" t="s">
        <v>15</v>
      </c>
      <c r="B1576" s="36">
        <v>11</v>
      </c>
      <c r="C1576" s="36">
        <v>3</v>
      </c>
      <c r="E1576" s="36" t="s">
        <v>1851</v>
      </c>
      <c r="H1576" s="36">
        <f>IF('Раздел 11'!D7+'Раздел 11'!D8+'Раздел 11'!D9&lt;='Раздел 11'!D6,0,1)</f>
        <v>0</v>
      </c>
    </row>
    <row r="1577" spans="1:8">
      <c r="A1577" s="107" t="s">
        <v>15</v>
      </c>
      <c r="B1577" s="36">
        <v>11</v>
      </c>
      <c r="C1577" s="36">
        <v>4</v>
      </c>
      <c r="E1577" s="36" t="s">
        <v>1852</v>
      </c>
      <c r="H1577" s="36">
        <f>IF('Раздел 11'!E7+'Раздел 11'!E8+'Раздел 11'!E9&lt;='Раздел 11'!E6,0,1)</f>
        <v>0</v>
      </c>
    </row>
    <row r="1578" spans="1:8">
      <c r="A1578" s="107" t="s">
        <v>15</v>
      </c>
      <c r="B1578" s="36">
        <v>11</v>
      </c>
      <c r="C1578" s="36">
        <v>5</v>
      </c>
      <c r="E1578" s="36" t="s">
        <v>1853</v>
      </c>
      <c r="H1578" s="36">
        <f>IF('Раздел 11'!F7+'Раздел 11'!F8+'Раздел 11'!F9&lt;='Раздел 11'!F6,0,1)</f>
        <v>0</v>
      </c>
    </row>
    <row r="1579" spans="1:8">
      <c r="A1579" s="107" t="s">
        <v>15</v>
      </c>
      <c r="B1579" s="36">
        <v>11</v>
      </c>
      <c r="C1579" s="36">
        <v>6</v>
      </c>
      <c r="E1579" s="36" t="s">
        <v>1854</v>
      </c>
      <c r="H1579" s="36">
        <f>IF('Раздел 11'!G7+'Раздел 11'!G8+'Раздел 11'!G9&lt;='Раздел 11'!G6,0,1)</f>
        <v>0</v>
      </c>
    </row>
    <row r="1580" spans="1:8">
      <c r="A1580" s="107" t="s">
        <v>15</v>
      </c>
      <c r="B1580" s="36">
        <v>11</v>
      </c>
      <c r="C1580" s="36">
        <v>7</v>
      </c>
      <c r="E1580" s="36" t="s">
        <v>1855</v>
      </c>
      <c r="H1580" s="36">
        <f>IF('Раздел 11'!H7+'Раздел 11'!H8+'Раздел 11'!H9&lt;='Раздел 11'!H6,0,1)</f>
        <v>0</v>
      </c>
    </row>
    <row r="1581" spans="1:8">
      <c r="A1581" s="107" t="s">
        <v>15</v>
      </c>
      <c r="B1581" s="36">
        <v>11</v>
      </c>
      <c r="C1581" s="36">
        <v>8</v>
      </c>
      <c r="E1581" s="36" t="s">
        <v>1856</v>
      </c>
      <c r="H1581" s="36">
        <f>IF('Раздел 11'!I7+'Раздел 11'!I8+'Раздел 11'!I9&lt;='Раздел 11'!I6,0,1)</f>
        <v>0</v>
      </c>
    </row>
    <row r="1582" spans="1:8">
      <c r="A1582" s="107" t="s">
        <v>15</v>
      </c>
      <c r="B1582" s="36">
        <v>11</v>
      </c>
      <c r="C1582" s="36">
        <v>9</v>
      </c>
      <c r="E1582" s="36" t="s">
        <v>1857</v>
      </c>
      <c r="H1582" s="36">
        <f>IF('Раздел 11'!J7+'Раздел 11'!J8+'Раздел 11'!J9&lt;='Раздел 11'!J6,0,1)</f>
        <v>0</v>
      </c>
    </row>
    <row r="1583" spans="1:8">
      <c r="A1583" s="107" t="s">
        <v>15</v>
      </c>
      <c r="B1583" s="36">
        <v>11</v>
      </c>
      <c r="C1583" s="36">
        <v>10</v>
      </c>
      <c r="E1583" s="36" t="s">
        <v>1858</v>
      </c>
      <c r="H1583" s="36">
        <f>IF('Раздел 11'!K7+'Раздел 11'!K8+'Раздел 11'!K9&lt;='Раздел 11'!K6,0,1)</f>
        <v>0</v>
      </c>
    </row>
    <row r="1584" spans="1:8">
      <c r="A1584" s="107" t="s">
        <v>15</v>
      </c>
      <c r="B1584" s="36">
        <v>11</v>
      </c>
      <c r="C1584" s="36">
        <v>11</v>
      </c>
      <c r="E1584" s="36" t="s">
        <v>1859</v>
      </c>
      <c r="H1584" s="36">
        <f>IF('Раздел 11'!L7+'Раздел 11'!L8+'Раздел 11'!L9&lt;='Раздел 11'!L6,0,1)</f>
        <v>0</v>
      </c>
    </row>
    <row r="1585" spans="1:8">
      <c r="A1585" s="107" t="s">
        <v>15</v>
      </c>
      <c r="B1585" s="36">
        <v>11</v>
      </c>
      <c r="C1585" s="36">
        <v>12</v>
      </c>
      <c r="E1585" s="36" t="s">
        <v>1860</v>
      </c>
      <c r="H1585" s="36">
        <f>IF('Раздел 11'!M7+'Раздел 11'!M8+'Раздел 11'!M9&lt;='Раздел 11'!M6,0,1)</f>
        <v>0</v>
      </c>
    </row>
    <row r="1586" spans="1:8">
      <c r="A1586" s="107" t="s">
        <v>15</v>
      </c>
      <c r="B1586" s="36">
        <v>11</v>
      </c>
      <c r="C1586" s="36">
        <v>13</v>
      </c>
      <c r="E1586" s="36" t="s">
        <v>1861</v>
      </c>
      <c r="H1586" s="36">
        <f>IF('Раздел 11'!N7+'Раздел 11'!N8+'Раздел 11'!N9&lt;='Раздел 11'!N6,0,1)</f>
        <v>0</v>
      </c>
    </row>
    <row r="1587" spans="1:8">
      <c r="A1587" s="107" t="s">
        <v>15</v>
      </c>
      <c r="B1587" s="36">
        <v>11</v>
      </c>
      <c r="C1587" s="36">
        <v>14</v>
      </c>
      <c r="E1587" s="36" t="s">
        <v>1862</v>
      </c>
      <c r="H1587" s="36">
        <f>IF('Раздел 11'!O7+'Раздел 11'!O8+'Раздел 11'!O9&lt;='Раздел 11'!O6,0,1)</f>
        <v>0</v>
      </c>
    </row>
    <row r="1588" spans="1:8">
      <c r="A1588" s="107" t="s">
        <v>15</v>
      </c>
      <c r="B1588" s="36">
        <v>11</v>
      </c>
      <c r="C1588" s="36">
        <v>15</v>
      </c>
      <c r="E1588" s="36" t="s">
        <v>1863</v>
      </c>
      <c r="H1588" s="36">
        <f>IF('Раздел 11'!P7+'Раздел 11'!P8+'Раздел 11'!P9&lt;='Раздел 11'!P6,0,1)</f>
        <v>0</v>
      </c>
    </row>
    <row r="1589" spans="1:8">
      <c r="A1589" s="107" t="s">
        <v>15</v>
      </c>
      <c r="B1589" s="36">
        <v>11</v>
      </c>
      <c r="C1589" s="36">
        <v>16</v>
      </c>
      <c r="E1589" s="36" t="s">
        <v>1864</v>
      </c>
      <c r="H1589" s="36">
        <f>IF('Раздел 11'!Q7+'Раздел 11'!Q8+'Раздел 11'!Q9&lt;='Раздел 11'!Q6,0,1)</f>
        <v>0</v>
      </c>
    </row>
    <row r="1590" spans="1:8">
      <c r="A1590" s="107" t="s">
        <v>15</v>
      </c>
      <c r="B1590" s="36">
        <v>11</v>
      </c>
      <c r="C1590" s="36">
        <v>17</v>
      </c>
      <c r="E1590" s="36" t="s">
        <v>1865</v>
      </c>
      <c r="H1590" s="36">
        <f>IF('Раздел 11'!D24+'Раздел 11'!D25&lt;='Раздел 11'!D23,0,1)</f>
        <v>0</v>
      </c>
    </row>
    <row r="1591" spans="1:8">
      <c r="A1591" s="107" t="s">
        <v>15</v>
      </c>
      <c r="B1591" s="36">
        <v>11</v>
      </c>
      <c r="C1591" s="36">
        <v>18</v>
      </c>
      <c r="E1591" s="36" t="s">
        <v>1866</v>
      </c>
      <c r="H1591" s="36">
        <f>IF('Раздел 11'!E24+'Раздел 11'!E25&lt;='Раздел 11'!E23,0,1)</f>
        <v>0</v>
      </c>
    </row>
    <row r="1592" spans="1:8">
      <c r="A1592" s="107" t="s">
        <v>15</v>
      </c>
      <c r="B1592" s="36">
        <v>11</v>
      </c>
      <c r="C1592" s="36">
        <v>19</v>
      </c>
      <c r="E1592" s="36" t="s">
        <v>1867</v>
      </c>
      <c r="H1592" s="36">
        <f>IF('Раздел 11'!F24+'Раздел 11'!F25&lt;='Раздел 11'!F23,0,1)</f>
        <v>0</v>
      </c>
    </row>
    <row r="1593" spans="1:8">
      <c r="A1593" s="107" t="s">
        <v>15</v>
      </c>
      <c r="B1593" s="36">
        <v>11</v>
      </c>
      <c r="C1593" s="36">
        <v>20</v>
      </c>
      <c r="E1593" s="36" t="s">
        <v>1868</v>
      </c>
      <c r="H1593" s="36">
        <f>IF('Раздел 11'!G24+'Раздел 11'!G25&lt;='Раздел 11'!G23,0,1)</f>
        <v>0</v>
      </c>
    </row>
    <row r="1594" spans="1:8">
      <c r="A1594" s="107" t="s">
        <v>15</v>
      </c>
      <c r="B1594" s="36">
        <v>11</v>
      </c>
      <c r="C1594" s="36">
        <v>21</v>
      </c>
      <c r="E1594" s="36" t="s">
        <v>1869</v>
      </c>
      <c r="H1594" s="36">
        <f>IF('Раздел 11'!H24+'Раздел 11'!H25&lt;='Раздел 11'!H23,0,1)</f>
        <v>0</v>
      </c>
    </row>
    <row r="1595" spans="1:8">
      <c r="A1595" s="107" t="s">
        <v>15</v>
      </c>
      <c r="B1595" s="36">
        <v>11</v>
      </c>
      <c r="C1595" s="36">
        <v>22</v>
      </c>
      <c r="E1595" s="36" t="s">
        <v>1870</v>
      </c>
      <c r="H1595" s="36">
        <f>IF('Раздел 11'!I24+'Раздел 11'!I25&lt;='Раздел 11'!I23,0,1)</f>
        <v>0</v>
      </c>
    </row>
    <row r="1596" spans="1:8">
      <c r="A1596" s="107" t="s">
        <v>15</v>
      </c>
      <c r="B1596" s="36">
        <v>11</v>
      </c>
      <c r="C1596" s="36">
        <v>23</v>
      </c>
      <c r="E1596" s="36" t="s">
        <v>1871</v>
      </c>
      <c r="H1596" s="36">
        <f>IF('Раздел 11'!J24+'Раздел 11'!J25&lt;='Раздел 11'!J23,0,1)</f>
        <v>0</v>
      </c>
    </row>
    <row r="1597" spans="1:8">
      <c r="A1597" s="107" t="s">
        <v>15</v>
      </c>
      <c r="B1597" s="36">
        <v>11</v>
      </c>
      <c r="C1597" s="36">
        <v>24</v>
      </c>
      <c r="E1597" s="36" t="s">
        <v>1872</v>
      </c>
      <c r="H1597" s="36">
        <f>IF('Раздел 11'!K24+'Раздел 11'!K25&lt;='Раздел 11'!K23,0,1)</f>
        <v>0</v>
      </c>
    </row>
    <row r="1598" spans="1:8">
      <c r="A1598" s="107" t="s">
        <v>15</v>
      </c>
      <c r="B1598" s="36">
        <v>11</v>
      </c>
      <c r="C1598" s="36">
        <v>25</v>
      </c>
      <c r="E1598" s="36" t="s">
        <v>1873</v>
      </c>
      <c r="H1598" s="36">
        <f>IF('Раздел 11'!L24+'Раздел 11'!L25&lt;='Раздел 11'!L23,0,1)</f>
        <v>0</v>
      </c>
    </row>
    <row r="1599" spans="1:8">
      <c r="A1599" s="107" t="s">
        <v>15</v>
      </c>
      <c r="B1599" s="36">
        <v>11</v>
      </c>
      <c r="C1599" s="36">
        <v>26</v>
      </c>
      <c r="E1599" s="36" t="s">
        <v>1874</v>
      </c>
      <c r="H1599" s="36">
        <f>IF('Раздел 11'!M24+'Раздел 11'!M25&lt;='Раздел 11'!M23,0,1)</f>
        <v>0</v>
      </c>
    </row>
    <row r="1600" spans="1:8">
      <c r="A1600" s="107" t="s">
        <v>15</v>
      </c>
      <c r="B1600" s="36">
        <v>11</v>
      </c>
      <c r="C1600" s="36">
        <v>27</v>
      </c>
      <c r="E1600" s="36" t="s">
        <v>1875</v>
      </c>
      <c r="H1600" s="36">
        <f>IF('Раздел 11'!N24+'Раздел 11'!N25&lt;='Раздел 11'!N23,0,1)</f>
        <v>0</v>
      </c>
    </row>
    <row r="1601" spans="1:8">
      <c r="A1601" s="107" t="s">
        <v>15</v>
      </c>
      <c r="B1601" s="36">
        <v>11</v>
      </c>
      <c r="C1601" s="36">
        <v>28</v>
      </c>
      <c r="E1601" s="36" t="s">
        <v>1876</v>
      </c>
      <c r="H1601" s="36">
        <f>IF('Раздел 11'!O24+'Раздел 11'!O25&lt;='Раздел 11'!O23,0,1)</f>
        <v>0</v>
      </c>
    </row>
    <row r="1602" spans="1:8">
      <c r="A1602" s="107" t="s">
        <v>15</v>
      </c>
      <c r="B1602" s="36">
        <v>11</v>
      </c>
      <c r="C1602" s="36">
        <v>29</v>
      </c>
      <c r="E1602" s="36" t="s">
        <v>1877</v>
      </c>
      <c r="H1602" s="36">
        <f>IF('Раздел 11'!P24+'Раздел 11'!P25&lt;='Раздел 11'!P23,0,1)</f>
        <v>0</v>
      </c>
    </row>
    <row r="1603" spans="1:8">
      <c r="A1603" s="107" t="s">
        <v>15</v>
      </c>
      <c r="B1603" s="36">
        <v>11</v>
      </c>
      <c r="C1603" s="36">
        <v>30</v>
      </c>
      <c r="E1603" s="36" t="s">
        <v>1878</v>
      </c>
      <c r="H1603" s="36">
        <f>IF('Раздел 11'!Q24+'Раздел 11'!Q25&lt;='Раздел 11'!Q23,0,1)</f>
        <v>0</v>
      </c>
    </row>
    <row r="1604" spans="1:8">
      <c r="A1604" s="107" t="s">
        <v>15</v>
      </c>
      <c r="B1604" s="36">
        <v>11</v>
      </c>
      <c r="C1604" s="36">
        <v>31</v>
      </c>
      <c r="E1604" s="36" t="s">
        <v>1887</v>
      </c>
      <c r="H1604" s="36">
        <f>IF('Раздел 11'!K5&lt;='Раздел 11'!D5,0,1)</f>
        <v>0</v>
      </c>
    </row>
    <row r="1605" spans="1:8">
      <c r="A1605" s="107" t="s">
        <v>15</v>
      </c>
      <c r="B1605" s="36">
        <v>11</v>
      </c>
      <c r="C1605" s="36">
        <v>32</v>
      </c>
      <c r="E1605" s="36" t="s">
        <v>1888</v>
      </c>
      <c r="H1605" s="36">
        <f>IF('Раздел 11'!K6&lt;='Раздел 11'!D6,0,1)</f>
        <v>0</v>
      </c>
    </row>
    <row r="1606" spans="1:8">
      <c r="A1606" s="107" t="s">
        <v>15</v>
      </c>
      <c r="B1606" s="36">
        <v>11</v>
      </c>
      <c r="C1606" s="36">
        <v>33</v>
      </c>
      <c r="E1606" s="36" t="s">
        <v>1889</v>
      </c>
      <c r="H1606" s="36">
        <f>IF('Раздел 11'!K7&lt;='Раздел 11'!D7,0,1)</f>
        <v>0</v>
      </c>
    </row>
    <row r="1607" spans="1:8">
      <c r="A1607" s="107" t="s">
        <v>15</v>
      </c>
      <c r="B1607" s="36">
        <v>11</v>
      </c>
      <c r="C1607" s="36">
        <v>34</v>
      </c>
      <c r="E1607" s="36" t="s">
        <v>1890</v>
      </c>
      <c r="H1607" s="36">
        <f>IF('Раздел 11'!K8&lt;='Раздел 11'!D8,0,1)</f>
        <v>0</v>
      </c>
    </row>
    <row r="1608" spans="1:8">
      <c r="A1608" s="107" t="s">
        <v>15</v>
      </c>
      <c r="B1608" s="36">
        <v>11</v>
      </c>
      <c r="C1608" s="36">
        <v>35</v>
      </c>
      <c r="E1608" s="36" t="s">
        <v>1891</v>
      </c>
      <c r="H1608" s="36">
        <f>IF('Раздел 11'!K9&lt;='Раздел 11'!D9,0,1)</f>
        <v>0</v>
      </c>
    </row>
    <row r="1609" spans="1:8">
      <c r="A1609" s="107" t="s">
        <v>15</v>
      </c>
      <c r="B1609" s="36">
        <v>11</v>
      </c>
      <c r="C1609" s="36">
        <v>36</v>
      </c>
      <c r="E1609" s="36" t="s">
        <v>1892</v>
      </c>
      <c r="H1609" s="36">
        <f>IF('Раздел 11'!K10&lt;='Раздел 11'!D10,0,1)</f>
        <v>0</v>
      </c>
    </row>
    <row r="1610" spans="1:8">
      <c r="A1610" s="107" t="s">
        <v>15</v>
      </c>
      <c r="B1610" s="36">
        <v>11</v>
      </c>
      <c r="C1610" s="36">
        <v>37</v>
      </c>
      <c r="E1610" s="36" t="s">
        <v>1893</v>
      </c>
      <c r="H1610" s="36">
        <f>IF('Раздел 11'!K11&lt;='Раздел 11'!D11,0,1)</f>
        <v>0</v>
      </c>
    </row>
    <row r="1611" spans="1:8">
      <c r="A1611" s="107" t="s">
        <v>15</v>
      </c>
      <c r="B1611" s="36">
        <v>11</v>
      </c>
      <c r="C1611" s="36">
        <v>38</v>
      </c>
      <c r="E1611" s="36" t="s">
        <v>1894</v>
      </c>
      <c r="H1611" s="36">
        <f>IF('Раздел 11'!K12&lt;='Раздел 11'!D12,0,1)</f>
        <v>0</v>
      </c>
    </row>
    <row r="1612" spans="1:8">
      <c r="A1612" s="107" t="s">
        <v>15</v>
      </c>
      <c r="B1612" s="36">
        <v>11</v>
      </c>
      <c r="C1612" s="36">
        <v>39</v>
      </c>
      <c r="E1612" s="36" t="s">
        <v>1895</v>
      </c>
      <c r="H1612" s="36">
        <f>IF('Раздел 11'!K13&lt;='Раздел 11'!D13,0,1)</f>
        <v>0</v>
      </c>
    </row>
    <row r="1613" spans="1:8">
      <c r="A1613" s="107" t="s">
        <v>15</v>
      </c>
      <c r="B1613" s="36">
        <v>11</v>
      </c>
      <c r="C1613" s="36">
        <v>40</v>
      </c>
      <c r="E1613" s="36" t="s">
        <v>1896</v>
      </c>
      <c r="H1613" s="36">
        <f>IF('Раздел 11'!K14&lt;='Раздел 11'!D14,0,1)</f>
        <v>0</v>
      </c>
    </row>
    <row r="1614" spans="1:8">
      <c r="A1614" s="107" t="s">
        <v>15</v>
      </c>
      <c r="B1614" s="36">
        <v>11</v>
      </c>
      <c r="C1614" s="36">
        <v>41</v>
      </c>
      <c r="E1614" s="36" t="s">
        <v>1897</v>
      </c>
      <c r="H1614" s="36">
        <f>IF('Раздел 11'!K15&lt;='Раздел 11'!D15,0,1)</f>
        <v>0</v>
      </c>
    </row>
    <row r="1615" spans="1:8">
      <c r="A1615" s="107" t="s">
        <v>15</v>
      </c>
      <c r="B1615" s="36">
        <v>11</v>
      </c>
      <c r="C1615" s="36">
        <v>42</v>
      </c>
      <c r="E1615" s="36" t="s">
        <v>1898</v>
      </c>
      <c r="H1615" s="36">
        <f>IF('Раздел 11'!K16&lt;='Раздел 11'!D16,0,1)</f>
        <v>0</v>
      </c>
    </row>
    <row r="1616" spans="1:8">
      <c r="A1616" s="107" t="s">
        <v>15</v>
      </c>
      <c r="B1616" s="36">
        <v>11</v>
      </c>
      <c r="C1616" s="36">
        <v>43</v>
      </c>
      <c r="E1616" s="36" t="s">
        <v>1899</v>
      </c>
      <c r="H1616" s="36">
        <f>IF('Раздел 11'!K17&lt;='Раздел 11'!D17,0,1)</f>
        <v>0</v>
      </c>
    </row>
    <row r="1617" spans="1:8">
      <c r="A1617" s="107" t="s">
        <v>15</v>
      </c>
      <c r="B1617" s="36">
        <v>11</v>
      </c>
      <c r="C1617" s="36">
        <v>44</v>
      </c>
      <c r="E1617" s="36" t="s">
        <v>1900</v>
      </c>
      <c r="H1617" s="36">
        <f>IF('Раздел 11'!K18&lt;='Раздел 11'!D18,0,1)</f>
        <v>0</v>
      </c>
    </row>
    <row r="1618" spans="1:8">
      <c r="A1618" s="107" t="s">
        <v>15</v>
      </c>
      <c r="B1618" s="36">
        <v>11</v>
      </c>
      <c r="C1618" s="36">
        <v>45</v>
      </c>
      <c r="E1618" s="36" t="s">
        <v>1901</v>
      </c>
      <c r="H1618" s="36">
        <f>IF('Раздел 11'!K19&lt;='Раздел 11'!D19,0,1)</f>
        <v>0</v>
      </c>
    </row>
    <row r="1619" spans="1:8">
      <c r="A1619" s="107" t="s">
        <v>15</v>
      </c>
      <c r="B1619" s="36">
        <v>11</v>
      </c>
      <c r="C1619" s="36">
        <v>46</v>
      </c>
      <c r="E1619" s="36" t="s">
        <v>1902</v>
      </c>
      <c r="H1619" s="36">
        <f>IF('Раздел 11'!K20&lt;='Раздел 11'!D20,0,1)</f>
        <v>0</v>
      </c>
    </row>
    <row r="1620" spans="1:8">
      <c r="A1620" s="107" t="s">
        <v>15</v>
      </c>
      <c r="B1620" s="36">
        <v>11</v>
      </c>
      <c r="C1620" s="36">
        <v>47</v>
      </c>
      <c r="E1620" s="36" t="s">
        <v>1903</v>
      </c>
      <c r="H1620" s="36">
        <f>IF('Раздел 11'!K21&lt;='Раздел 11'!D21,0,1)</f>
        <v>0</v>
      </c>
    </row>
    <row r="1621" spans="1:8">
      <c r="A1621" s="107" t="s">
        <v>15</v>
      </c>
      <c r="B1621" s="36">
        <v>11</v>
      </c>
      <c r="C1621" s="36">
        <v>48</v>
      </c>
      <c r="E1621" s="36" t="s">
        <v>1904</v>
      </c>
      <c r="H1621" s="36">
        <f>IF('Раздел 11'!K22&lt;='Раздел 11'!D22,0,1)</f>
        <v>0</v>
      </c>
    </row>
    <row r="1622" spans="1:8">
      <c r="A1622" s="107" t="s">
        <v>15</v>
      </c>
      <c r="B1622" s="36">
        <v>11</v>
      </c>
      <c r="C1622" s="36">
        <v>49</v>
      </c>
      <c r="E1622" s="36" t="s">
        <v>1905</v>
      </c>
      <c r="H1622" s="36">
        <f>IF('Раздел 11'!K23&lt;='Раздел 11'!D23,0,1)</f>
        <v>0</v>
      </c>
    </row>
    <row r="1623" spans="1:8">
      <c r="A1623" s="107" t="s">
        <v>15</v>
      </c>
      <c r="B1623" s="36">
        <v>11</v>
      </c>
      <c r="C1623" s="36">
        <v>50</v>
      </c>
      <c r="E1623" s="36" t="s">
        <v>1906</v>
      </c>
      <c r="H1623" s="36">
        <f>IF('Раздел 11'!K24&lt;='Раздел 11'!D24,0,1)</f>
        <v>0</v>
      </c>
    </row>
    <row r="1624" spans="1:8">
      <c r="A1624" s="107" t="s">
        <v>15</v>
      </c>
      <c r="B1624" s="36">
        <v>11</v>
      </c>
      <c r="C1624" s="36">
        <v>51</v>
      </c>
      <c r="E1624" s="36" t="s">
        <v>1907</v>
      </c>
      <c r="H1624" s="36">
        <f>IF('Раздел 11'!K25&lt;='Раздел 11'!D25,0,1)</f>
        <v>0</v>
      </c>
    </row>
    <row r="1625" spans="1:8">
      <c r="A1625" s="107" t="s">
        <v>15</v>
      </c>
      <c r="B1625" s="36">
        <v>11</v>
      </c>
      <c r="C1625" s="36">
        <v>52</v>
      </c>
      <c r="E1625" s="36" t="s">
        <v>1908</v>
      </c>
      <c r="H1625" s="36">
        <f>IF('Раздел 11'!K26&lt;='Раздел 11'!D26,0,1)</f>
        <v>0</v>
      </c>
    </row>
    <row r="1626" spans="1:8">
      <c r="A1626" s="107" t="s">
        <v>15</v>
      </c>
      <c r="B1626" s="36">
        <v>11</v>
      </c>
      <c r="C1626" s="36">
        <v>53</v>
      </c>
      <c r="E1626" s="36" t="s">
        <v>2202</v>
      </c>
      <c r="H1626" s="36">
        <f>IF('Раздел 11'!D5='Раздел 13'!M6,0,1)</f>
        <v>0</v>
      </c>
    </row>
    <row r="1627" spans="1:8">
      <c r="A1627" s="107" t="s">
        <v>15</v>
      </c>
      <c r="B1627" s="36">
        <v>11</v>
      </c>
      <c r="C1627" s="36">
        <v>54</v>
      </c>
      <c r="E1627" s="36" t="s">
        <v>2203</v>
      </c>
      <c r="H1627" s="36">
        <f>IF('Раздел 11'!D6='Раздел 13'!M7,0,1)</f>
        <v>0</v>
      </c>
    </row>
    <row r="1628" spans="1:8">
      <c r="A1628" s="107" t="s">
        <v>15</v>
      </c>
      <c r="B1628" s="36">
        <v>11</v>
      </c>
      <c r="C1628" s="36">
        <v>55</v>
      </c>
      <c r="E1628" s="36" t="s">
        <v>2204</v>
      </c>
      <c r="H1628" s="36">
        <f>IF('Раздел 11'!D7='Раздел 13'!M8,0,1)</f>
        <v>0</v>
      </c>
    </row>
    <row r="1629" spans="1:8">
      <c r="A1629" s="107" t="s">
        <v>15</v>
      </c>
      <c r="B1629" s="36">
        <v>11</v>
      </c>
      <c r="C1629" s="36">
        <v>56</v>
      </c>
      <c r="E1629" s="36" t="s">
        <v>2205</v>
      </c>
      <c r="H1629" s="36">
        <f>IF('Раздел 11'!D8='Раздел 13'!M9,0,1)</f>
        <v>0</v>
      </c>
    </row>
    <row r="1630" spans="1:8">
      <c r="A1630" s="107" t="s">
        <v>15</v>
      </c>
      <c r="B1630" s="36">
        <v>11</v>
      </c>
      <c r="C1630" s="36">
        <v>57</v>
      </c>
      <c r="E1630" s="36" t="s">
        <v>2206</v>
      </c>
      <c r="H1630" s="36">
        <f>IF('Раздел 11'!D9='Раздел 13'!M10,0,1)</f>
        <v>0</v>
      </c>
    </row>
    <row r="1631" spans="1:8">
      <c r="A1631" s="107" t="s">
        <v>15</v>
      </c>
      <c r="B1631" s="36">
        <v>11</v>
      </c>
      <c r="C1631" s="36">
        <v>58</v>
      </c>
      <c r="E1631" s="36" t="s">
        <v>2207</v>
      </c>
      <c r="H1631" s="36">
        <f>IF('Раздел 11'!D10='Раздел 13'!M11,0,1)</f>
        <v>0</v>
      </c>
    </row>
    <row r="1632" spans="1:8">
      <c r="A1632" s="107" t="s">
        <v>15</v>
      </c>
      <c r="B1632" s="36">
        <v>11</v>
      </c>
      <c r="C1632" s="36">
        <v>59</v>
      </c>
      <c r="E1632" s="36" t="s">
        <v>2208</v>
      </c>
      <c r="H1632" s="36">
        <f>IF('Раздел 11'!D11='Раздел 13'!M12,0,1)</f>
        <v>0</v>
      </c>
    </row>
    <row r="1633" spans="1:8">
      <c r="A1633" s="107" t="s">
        <v>15</v>
      </c>
      <c r="B1633" s="36">
        <v>11</v>
      </c>
      <c r="C1633" s="36">
        <v>60</v>
      </c>
      <c r="E1633" s="36" t="s">
        <v>2209</v>
      </c>
      <c r="H1633" s="36">
        <f>IF('Раздел 11'!D12='Раздел 13'!M13,0,1)</f>
        <v>0</v>
      </c>
    </row>
    <row r="1634" spans="1:8">
      <c r="A1634" s="107" t="s">
        <v>15</v>
      </c>
      <c r="B1634" s="36">
        <v>11</v>
      </c>
      <c r="C1634" s="36">
        <v>61</v>
      </c>
      <c r="E1634" s="36" t="s">
        <v>2210</v>
      </c>
      <c r="H1634" s="36">
        <f>IF('Раздел 11'!D13='Раздел 13'!M14,0,1)</f>
        <v>0</v>
      </c>
    </row>
    <row r="1635" spans="1:8">
      <c r="A1635" s="107" t="s">
        <v>15</v>
      </c>
      <c r="B1635" s="36">
        <v>11</v>
      </c>
      <c r="C1635" s="36">
        <v>62</v>
      </c>
      <c r="E1635" s="36" t="s">
        <v>2211</v>
      </c>
      <c r="H1635" s="36">
        <f>IF('Раздел 11'!D14='Раздел 13'!M15,0,1)</f>
        <v>0</v>
      </c>
    </row>
    <row r="1636" spans="1:8">
      <c r="A1636" s="107" t="s">
        <v>15</v>
      </c>
      <c r="B1636" s="36">
        <v>11</v>
      </c>
      <c r="C1636" s="36">
        <v>63</v>
      </c>
      <c r="E1636" s="36" t="s">
        <v>2212</v>
      </c>
      <c r="H1636" s="36">
        <f>IF('Раздел 11'!D15='Раздел 13'!M16,0,1)</f>
        <v>0</v>
      </c>
    </row>
    <row r="1637" spans="1:8">
      <c r="A1637" s="107" t="s">
        <v>15</v>
      </c>
      <c r="B1637" s="36">
        <v>11</v>
      </c>
      <c r="C1637" s="36">
        <v>64</v>
      </c>
      <c r="E1637" s="36" t="s">
        <v>2213</v>
      </c>
      <c r="H1637" s="36">
        <f>IF('Раздел 11'!D16='Раздел 13'!M17,0,1)</f>
        <v>0</v>
      </c>
    </row>
    <row r="1638" spans="1:8">
      <c r="A1638" s="107" t="s">
        <v>15</v>
      </c>
      <c r="B1638" s="36">
        <v>11</v>
      </c>
      <c r="C1638" s="36">
        <v>65</v>
      </c>
      <c r="E1638" s="36" t="s">
        <v>2214</v>
      </c>
      <c r="H1638" s="36">
        <f>IF('Раздел 11'!D17='Раздел 13'!M18,0,1)</f>
        <v>0</v>
      </c>
    </row>
    <row r="1639" spans="1:8">
      <c r="A1639" s="107" t="s">
        <v>15</v>
      </c>
      <c r="B1639" s="36">
        <v>11</v>
      </c>
      <c r="C1639" s="36">
        <v>66</v>
      </c>
      <c r="E1639" s="36" t="s">
        <v>2215</v>
      </c>
      <c r="H1639" s="36">
        <f>IF('Раздел 11'!D18='Раздел 13'!M19,0,1)</f>
        <v>0</v>
      </c>
    </row>
    <row r="1640" spans="1:8">
      <c r="A1640" s="107" t="s">
        <v>15</v>
      </c>
      <c r="B1640" s="36">
        <v>11</v>
      </c>
      <c r="C1640" s="36">
        <v>67</v>
      </c>
      <c r="E1640" s="36" t="s">
        <v>2216</v>
      </c>
      <c r="H1640" s="36">
        <f>IF('Раздел 11'!D19='Раздел 13'!M20,0,1)</f>
        <v>0</v>
      </c>
    </row>
    <row r="1641" spans="1:8">
      <c r="A1641" s="107" t="s">
        <v>15</v>
      </c>
      <c r="B1641" s="36">
        <v>11</v>
      </c>
      <c r="C1641" s="36">
        <v>68</v>
      </c>
      <c r="E1641" s="36" t="s">
        <v>2217</v>
      </c>
      <c r="H1641" s="36">
        <f>IF('Раздел 11'!D20='Раздел 13'!M21,0,1)</f>
        <v>0</v>
      </c>
    </row>
    <row r="1642" spans="1:8">
      <c r="A1642" s="107" t="s">
        <v>15</v>
      </c>
      <c r="B1642" s="36">
        <v>11</v>
      </c>
      <c r="C1642" s="36">
        <v>69</v>
      </c>
      <c r="E1642" s="36" t="s">
        <v>2218</v>
      </c>
      <c r="H1642" s="36">
        <f>IF('Раздел 11'!D21='Раздел 13'!M22,0,1)</f>
        <v>0</v>
      </c>
    </row>
    <row r="1643" spans="1:8">
      <c r="A1643" s="107" t="s">
        <v>15</v>
      </c>
      <c r="B1643" s="36">
        <v>11</v>
      </c>
      <c r="C1643" s="36">
        <v>70</v>
      </c>
      <c r="E1643" s="36" t="s">
        <v>2219</v>
      </c>
      <c r="H1643" s="36">
        <f>IF('Раздел 11'!D22='Раздел 13'!M23,0,1)</f>
        <v>0</v>
      </c>
    </row>
    <row r="1644" spans="1:8">
      <c r="A1644" s="107" t="s">
        <v>15</v>
      </c>
      <c r="B1644" s="36">
        <v>11</v>
      </c>
      <c r="C1644" s="36">
        <v>71</v>
      </c>
      <c r="E1644" s="36" t="s">
        <v>2220</v>
      </c>
      <c r="H1644" s="36">
        <f>IF('Раздел 11'!D23='Раздел 13'!M24,0,1)</f>
        <v>0</v>
      </c>
    </row>
    <row r="1645" spans="1:8">
      <c r="A1645" s="107" t="s">
        <v>15</v>
      </c>
      <c r="B1645" s="36">
        <v>11</v>
      </c>
      <c r="C1645" s="36">
        <v>72</v>
      </c>
      <c r="E1645" s="36" t="s">
        <v>2221</v>
      </c>
      <c r="H1645" s="36">
        <f>IF('Раздел 11'!D24='Раздел 13'!M25,0,1)</f>
        <v>0</v>
      </c>
    </row>
    <row r="1646" spans="1:8">
      <c r="A1646" s="107" t="s">
        <v>15</v>
      </c>
      <c r="B1646" s="36">
        <v>11</v>
      </c>
      <c r="C1646" s="36">
        <v>73</v>
      </c>
      <c r="E1646" s="36" t="s">
        <v>2222</v>
      </c>
      <c r="H1646" s="36">
        <f>IF('Раздел 11'!D25='Раздел 13'!M26,0,1)</f>
        <v>0</v>
      </c>
    </row>
    <row r="1647" spans="1:8">
      <c r="A1647" s="107" t="s">
        <v>15</v>
      </c>
      <c r="B1647" s="36">
        <v>11</v>
      </c>
      <c r="C1647" s="36">
        <v>74</v>
      </c>
      <c r="E1647" s="36" t="s">
        <v>2223</v>
      </c>
      <c r="H1647" s="36">
        <f>IF('Раздел 11'!D26='Раздел 13'!M27,0,1)</f>
        <v>0</v>
      </c>
    </row>
    <row r="1648" spans="1:8">
      <c r="A1648" s="35" t="s">
        <v>15</v>
      </c>
      <c r="B1648" s="35">
        <v>12</v>
      </c>
      <c r="C1648" s="35">
        <v>0</v>
      </c>
      <c r="D1648" s="35"/>
      <c r="E1648" s="108" t="str">
        <f>CONCATENATE("Количество ошибок в разделе 12: ",H1648)</f>
        <v>Количество ошибок в разделе 12: 0</v>
      </c>
      <c r="F1648" s="35"/>
      <c r="G1648" s="35"/>
      <c r="H1648" s="108">
        <f>SUM(H1649:H1690)</f>
        <v>0</v>
      </c>
    </row>
    <row r="1649" spans="1:8">
      <c r="A1649" s="107" t="s">
        <v>15</v>
      </c>
      <c r="B1649" s="36">
        <v>12</v>
      </c>
      <c r="C1649" s="36">
        <v>1</v>
      </c>
      <c r="E1649" s="36" t="s">
        <v>1828</v>
      </c>
      <c r="H1649" s="36">
        <f>IF('Раздел 12'!E5&lt;='Раздел 12'!D5,0,1)</f>
        <v>0</v>
      </c>
    </row>
    <row r="1650" spans="1:8">
      <c r="A1650" t="s">
        <v>15</v>
      </c>
      <c r="B1650" s="36">
        <v>12</v>
      </c>
      <c r="C1650" s="36">
        <v>2</v>
      </c>
      <c r="E1650" s="36" t="s">
        <v>1829</v>
      </c>
      <c r="H1650" s="36">
        <f>IF('Раздел 12'!E6&lt;='Раздел 12'!D6,0,1)</f>
        <v>0</v>
      </c>
    </row>
    <row r="1651" spans="1:8">
      <c r="A1651" t="s">
        <v>15</v>
      </c>
      <c r="B1651" s="36">
        <v>12</v>
      </c>
      <c r="C1651" s="36">
        <v>3</v>
      </c>
      <c r="E1651" s="36" t="s">
        <v>1830</v>
      </c>
      <c r="H1651" s="36">
        <f>IF('Раздел 12'!E7&lt;='Раздел 12'!D7,0,1)</f>
        <v>0</v>
      </c>
    </row>
    <row r="1652" spans="1:8">
      <c r="A1652" t="s">
        <v>15</v>
      </c>
      <c r="B1652" s="36">
        <v>12</v>
      </c>
      <c r="C1652" s="36">
        <v>4</v>
      </c>
      <c r="E1652" s="36" t="s">
        <v>1831</v>
      </c>
      <c r="H1652" s="36">
        <f>IF('Раздел 12'!E8&lt;='Раздел 12'!D8,0,1)</f>
        <v>0</v>
      </c>
    </row>
    <row r="1653" spans="1:8">
      <c r="A1653" t="s">
        <v>15</v>
      </c>
      <c r="B1653" s="36">
        <v>12</v>
      </c>
      <c r="C1653" s="36">
        <v>5</v>
      </c>
      <c r="E1653" s="36" t="s">
        <v>1832</v>
      </c>
      <c r="H1653" s="36">
        <f>IF('Раздел 12'!E9&lt;='Раздел 12'!D9,0,1)</f>
        <v>0</v>
      </c>
    </row>
    <row r="1654" spans="1:8">
      <c r="A1654" t="s">
        <v>15</v>
      </c>
      <c r="B1654" s="36">
        <v>12</v>
      </c>
      <c r="C1654" s="36">
        <v>6</v>
      </c>
      <c r="E1654" s="36" t="s">
        <v>1833</v>
      </c>
      <c r="H1654" s="36">
        <f>IF('Раздел 12'!E10&lt;='Раздел 12'!D10,0,1)</f>
        <v>0</v>
      </c>
    </row>
    <row r="1655" spans="1:8">
      <c r="A1655" t="s">
        <v>15</v>
      </c>
      <c r="B1655" s="36">
        <v>12</v>
      </c>
      <c r="C1655" s="36">
        <v>7</v>
      </c>
      <c r="E1655" s="36" t="s">
        <v>1834</v>
      </c>
      <c r="H1655" s="36">
        <f>IF('Раздел 12'!E11&lt;='Раздел 12'!D11,0,1)</f>
        <v>0</v>
      </c>
    </row>
    <row r="1656" spans="1:8">
      <c r="A1656" t="s">
        <v>15</v>
      </c>
      <c r="B1656" s="36">
        <v>12</v>
      </c>
      <c r="C1656" s="36">
        <v>8</v>
      </c>
      <c r="E1656" s="36" t="s">
        <v>1835</v>
      </c>
      <c r="H1656" s="36">
        <f>IF('Раздел 12'!E12&lt;='Раздел 12'!D12,0,1)</f>
        <v>0</v>
      </c>
    </row>
    <row r="1657" spans="1:8">
      <c r="A1657" t="s">
        <v>15</v>
      </c>
      <c r="B1657" s="36">
        <v>12</v>
      </c>
      <c r="C1657" s="36">
        <v>9</v>
      </c>
      <c r="E1657" s="36" t="s">
        <v>1836</v>
      </c>
      <c r="H1657" s="36">
        <f>IF('Раздел 12'!E13&lt;='Раздел 12'!D13,0,1)</f>
        <v>0</v>
      </c>
    </row>
    <row r="1658" spans="1:8">
      <c r="A1658" t="s">
        <v>15</v>
      </c>
      <c r="B1658" s="36">
        <v>12</v>
      </c>
      <c r="C1658" s="36">
        <v>10</v>
      </c>
      <c r="E1658" s="36" t="s">
        <v>1837</v>
      </c>
      <c r="H1658" s="36">
        <f>IF('Раздел 12'!E14&lt;='Раздел 12'!D14,0,1)</f>
        <v>0</v>
      </c>
    </row>
    <row r="1659" spans="1:8">
      <c r="A1659" t="s">
        <v>15</v>
      </c>
      <c r="B1659" s="36">
        <v>12</v>
      </c>
      <c r="C1659" s="36">
        <v>11</v>
      </c>
      <c r="E1659" s="36" t="s">
        <v>1838</v>
      </c>
      <c r="H1659" s="36">
        <f>IF('Раздел 12'!E15&lt;='Раздел 12'!D15,0,1)</f>
        <v>0</v>
      </c>
    </row>
    <row r="1660" spans="1:8">
      <c r="A1660" t="s">
        <v>15</v>
      </c>
      <c r="B1660" s="36">
        <v>12</v>
      </c>
      <c r="C1660" s="36">
        <v>12</v>
      </c>
      <c r="E1660" s="36" t="s">
        <v>1839</v>
      </c>
      <c r="H1660" s="36">
        <f>IF('Раздел 12'!E16&lt;='Раздел 12'!D16,0,1)</f>
        <v>0</v>
      </c>
    </row>
    <row r="1661" spans="1:8">
      <c r="A1661" t="s">
        <v>15</v>
      </c>
      <c r="B1661" s="36">
        <v>12</v>
      </c>
      <c r="C1661" s="36">
        <v>13</v>
      </c>
      <c r="E1661" s="36" t="s">
        <v>1840</v>
      </c>
      <c r="H1661" s="36">
        <f>IF('Раздел 12'!E17&lt;='Раздел 12'!D17,0,1)</f>
        <v>0</v>
      </c>
    </row>
    <row r="1662" spans="1:8">
      <c r="A1662" t="s">
        <v>15</v>
      </c>
      <c r="B1662" s="36">
        <v>12</v>
      </c>
      <c r="C1662" s="36">
        <v>14</v>
      </c>
      <c r="E1662" s="36" t="s">
        <v>1841</v>
      </c>
      <c r="H1662" s="36">
        <f>IF('Раздел 12'!E18&lt;='Раздел 12'!D18,0,1)</f>
        <v>0</v>
      </c>
    </row>
    <row r="1663" spans="1:8">
      <c r="A1663" t="s">
        <v>15</v>
      </c>
      <c r="B1663" s="36">
        <v>12</v>
      </c>
      <c r="C1663" s="36">
        <v>15</v>
      </c>
      <c r="E1663" s="36" t="s">
        <v>1842</v>
      </c>
      <c r="H1663" s="36">
        <f>IF('Раздел 12'!E19&lt;='Раздел 12'!D19,0,1)</f>
        <v>0</v>
      </c>
    </row>
    <row r="1664" spans="1:8">
      <c r="A1664" t="s">
        <v>15</v>
      </c>
      <c r="B1664" s="36">
        <v>12</v>
      </c>
      <c r="C1664" s="36">
        <v>16</v>
      </c>
      <c r="E1664" s="36" t="s">
        <v>1843</v>
      </c>
      <c r="H1664" s="36">
        <f>IF('Раздел 12'!E20&lt;='Раздел 12'!D20,0,1)</f>
        <v>0</v>
      </c>
    </row>
    <row r="1665" spans="1:8">
      <c r="A1665" t="s">
        <v>15</v>
      </c>
      <c r="B1665" s="36">
        <v>12</v>
      </c>
      <c r="C1665" s="36">
        <v>17</v>
      </c>
      <c r="E1665" s="36" t="s">
        <v>1844</v>
      </c>
      <c r="H1665" s="36">
        <f>IF('Раздел 12'!E21&lt;='Раздел 12'!D21,0,1)</f>
        <v>0</v>
      </c>
    </row>
    <row r="1666" spans="1:8">
      <c r="A1666" t="s">
        <v>15</v>
      </c>
      <c r="B1666" s="36">
        <v>12</v>
      </c>
      <c r="C1666" s="36">
        <v>18</v>
      </c>
      <c r="E1666" s="36" t="s">
        <v>1845</v>
      </c>
      <c r="H1666" s="36">
        <f>IF('Раздел 12'!E22&lt;='Раздел 12'!D22,0,1)</f>
        <v>0</v>
      </c>
    </row>
    <row r="1667" spans="1:8">
      <c r="A1667" t="s">
        <v>15</v>
      </c>
      <c r="B1667" s="36">
        <v>12</v>
      </c>
      <c r="C1667" s="36">
        <v>19</v>
      </c>
      <c r="E1667" s="36" t="s">
        <v>1846</v>
      </c>
      <c r="H1667" s="36">
        <f>IF('Раздел 12'!E23&lt;='Раздел 12'!D23,0,1)</f>
        <v>0</v>
      </c>
    </row>
    <row r="1668" spans="1:8">
      <c r="A1668" t="s">
        <v>15</v>
      </c>
      <c r="B1668" s="36">
        <v>12</v>
      </c>
      <c r="C1668" s="36">
        <v>20</v>
      </c>
      <c r="E1668" s="36" t="s">
        <v>1847</v>
      </c>
      <c r="H1668" s="36">
        <f>IF('Раздел 12'!E24&lt;='Раздел 12'!D24,0,1)</f>
        <v>0</v>
      </c>
    </row>
    <row r="1669" spans="1:8">
      <c r="A1669" t="s">
        <v>15</v>
      </c>
      <c r="B1669" s="36">
        <v>12</v>
      </c>
      <c r="C1669" s="36">
        <v>21</v>
      </c>
      <c r="E1669" s="36" t="s">
        <v>1848</v>
      </c>
      <c r="H1669" s="36">
        <f>IF('Раздел 12'!E25&lt;='Раздел 12'!D25,0,1)</f>
        <v>0</v>
      </c>
    </row>
    <row r="1670" spans="1:8">
      <c r="A1670" s="107" t="s">
        <v>15</v>
      </c>
      <c r="B1670" s="36">
        <v>12</v>
      </c>
      <c r="C1670" s="36">
        <v>22</v>
      </c>
      <c r="E1670" s="36" t="s">
        <v>1975</v>
      </c>
      <c r="H1670" s="36">
        <f>IF('Раздел 12'!D21+'Раздел 12'!D22&lt;='Раздел 12'!D20,0,1)</f>
        <v>0</v>
      </c>
    </row>
    <row r="1671" spans="1:8">
      <c r="A1671" s="107" t="s">
        <v>15</v>
      </c>
      <c r="B1671" s="36">
        <v>12</v>
      </c>
      <c r="C1671" s="36">
        <v>23</v>
      </c>
      <c r="E1671" s="36" t="s">
        <v>1976</v>
      </c>
      <c r="H1671" s="36">
        <f>IF('Раздел 12'!E21+'Раздел 12'!E22&lt;='Раздел 12'!E20,0,1)</f>
        <v>0</v>
      </c>
    </row>
    <row r="1672" spans="1:8">
      <c r="A1672" s="107" t="s">
        <v>15</v>
      </c>
      <c r="B1672" s="36">
        <v>12</v>
      </c>
      <c r="C1672" s="36">
        <v>24</v>
      </c>
      <c r="E1672" s="36" t="s">
        <v>2227</v>
      </c>
      <c r="H1672" s="36">
        <f>IF(OR(AND('Раздел 12'!D5=0,'Раздел 13'!E6-'Раздел 13'!F6=0),AND('Раздел 12'!D5&gt;0,'Раздел 13'!E6-'Раздел 13'!F6&gt;0)),0,1)</f>
        <v>0</v>
      </c>
    </row>
    <row r="1673" spans="1:8">
      <c r="A1673" s="107" t="s">
        <v>15</v>
      </c>
      <c r="B1673" s="36">
        <v>12</v>
      </c>
      <c r="C1673" s="36">
        <v>25</v>
      </c>
      <c r="E1673" s="36" t="s">
        <v>2228</v>
      </c>
      <c r="H1673" s="36">
        <f>IF(OR(AND('Раздел 12'!D6=0,'Раздел 13'!E7-'Раздел 13'!F7=0),AND('Раздел 12'!D6&gt;0,'Раздел 13'!E7-'Раздел 13'!F7&gt;0)),0,1)</f>
        <v>0</v>
      </c>
    </row>
    <row r="1674" spans="1:8">
      <c r="A1674" s="107" t="s">
        <v>15</v>
      </c>
      <c r="B1674" s="36">
        <v>12</v>
      </c>
      <c r="C1674" s="36">
        <v>26</v>
      </c>
      <c r="E1674" s="36" t="s">
        <v>2229</v>
      </c>
      <c r="H1674" s="36">
        <f>IF(OR(AND('Раздел 12'!D7=0,'Раздел 13'!E11-'Раздел 13'!F11=0),AND('Раздел 12'!D7&gt;0,'Раздел 13'!E11-'Раздел 13'!F11&gt;0)),0,1)</f>
        <v>0</v>
      </c>
    </row>
    <row r="1675" spans="1:8">
      <c r="A1675" s="107" t="s">
        <v>15</v>
      </c>
      <c r="B1675" s="36">
        <v>12</v>
      </c>
      <c r="C1675" s="36">
        <v>27</v>
      </c>
      <c r="E1675" s="36" t="s">
        <v>2230</v>
      </c>
      <c r="H1675" s="36">
        <f>IF(OR(AND('Раздел 12'!D8=0,'Раздел 13'!E12-'Раздел 13'!F12=0),AND('Раздел 12'!D8&gt;0,'Раздел 13'!E12-'Раздел 13'!F12&gt;0)),0,1)</f>
        <v>0</v>
      </c>
    </row>
    <row r="1676" spans="1:8">
      <c r="A1676" s="107" t="s">
        <v>15</v>
      </c>
      <c r="B1676" s="36">
        <v>12</v>
      </c>
      <c r="C1676" s="36">
        <v>28</v>
      </c>
      <c r="E1676" s="36" t="s">
        <v>2231</v>
      </c>
      <c r="H1676" s="36">
        <f>IF(OR(AND('Раздел 12'!D9=0,'Раздел 13'!E13-'Раздел 13'!F13=0),AND('Раздел 12'!D9&gt;0,'Раздел 13'!E13-'Раздел 13'!F13&gt;0)),0,1)</f>
        <v>0</v>
      </c>
    </row>
    <row r="1677" spans="1:8">
      <c r="A1677" s="107" t="s">
        <v>15</v>
      </c>
      <c r="B1677" s="36">
        <v>12</v>
      </c>
      <c r="C1677" s="36">
        <v>29</v>
      </c>
      <c r="E1677" s="36" t="s">
        <v>2232</v>
      </c>
      <c r="H1677" s="36">
        <f>IF(OR(AND('Раздел 12'!D10=0,'Раздел 13'!E14-'Раздел 13'!F14=0),AND('Раздел 12'!D10&gt;0,'Раздел 13'!E14-'Раздел 13'!F14&gt;0)),0,1)</f>
        <v>0</v>
      </c>
    </row>
    <row r="1678" spans="1:8">
      <c r="A1678" s="107" t="s">
        <v>15</v>
      </c>
      <c r="B1678" s="36">
        <v>12</v>
      </c>
      <c r="C1678" s="36">
        <v>30</v>
      </c>
      <c r="E1678" s="36" t="s">
        <v>2233</v>
      </c>
      <c r="H1678" s="36">
        <f>IF(OR(AND('Раздел 12'!D11=0,'Раздел 13'!E15-'Раздел 13'!F15=0),AND('Раздел 12'!D11&gt;0,'Раздел 13'!E15-'Раздел 13'!F15&gt;0)),0,1)</f>
        <v>0</v>
      </c>
    </row>
    <row r="1679" spans="1:8">
      <c r="A1679" s="107" t="s">
        <v>15</v>
      </c>
      <c r="B1679" s="36">
        <v>12</v>
      </c>
      <c r="C1679" s="36">
        <v>31</v>
      </c>
      <c r="E1679" s="36" t="s">
        <v>2234</v>
      </c>
      <c r="H1679" s="36">
        <f>IF(OR(AND('Раздел 12'!D12=0,'Раздел 13'!E16-'Раздел 13'!F16=0),AND('Раздел 12'!D12&gt;0,'Раздел 13'!E16-'Раздел 13'!F16&gt;0)),0,1)</f>
        <v>0</v>
      </c>
    </row>
    <row r="1680" spans="1:8">
      <c r="A1680" s="107" t="s">
        <v>15</v>
      </c>
      <c r="B1680" s="36">
        <v>12</v>
      </c>
      <c r="C1680" s="36">
        <v>32</v>
      </c>
      <c r="E1680" s="36" t="s">
        <v>2235</v>
      </c>
      <c r="H1680" s="36">
        <f>IF(OR(AND('Раздел 12'!D13=0,'Раздел 13'!E17-'Раздел 13'!F17=0),AND('Раздел 12'!D13&gt;0,'Раздел 13'!E17-'Раздел 13'!F17&gt;0)),0,1)</f>
        <v>0</v>
      </c>
    </row>
    <row r="1681" spans="1:8">
      <c r="A1681" s="107" t="s">
        <v>15</v>
      </c>
      <c r="B1681" s="36">
        <v>12</v>
      </c>
      <c r="C1681" s="36">
        <v>33</v>
      </c>
      <c r="E1681" s="36" t="s">
        <v>2236</v>
      </c>
      <c r="H1681" s="36">
        <f>IF(OR(AND('Раздел 12'!D14=0,'Раздел 13'!E18-'Раздел 13'!F18=0),AND('Раздел 12'!D14&gt;0,'Раздел 13'!E18-'Раздел 13'!F18&gt;0)),0,1)</f>
        <v>0</v>
      </c>
    </row>
    <row r="1682" spans="1:8">
      <c r="A1682" s="107" t="s">
        <v>15</v>
      </c>
      <c r="B1682" s="36">
        <v>12</v>
      </c>
      <c r="C1682" s="36">
        <v>34</v>
      </c>
      <c r="E1682" s="36" t="s">
        <v>2237</v>
      </c>
      <c r="H1682" s="36">
        <f>IF(OR(AND('Раздел 12'!D15=0,'Раздел 13'!E19-'Раздел 13'!F19=0),AND('Раздел 12'!D15&gt;0,'Раздел 13'!E19-'Раздел 13'!F19&gt;0)),0,1)</f>
        <v>0</v>
      </c>
    </row>
    <row r="1683" spans="1:8">
      <c r="A1683" s="107" t="s">
        <v>15</v>
      </c>
      <c r="B1683" s="36">
        <v>12</v>
      </c>
      <c r="C1683" s="36">
        <v>35</v>
      </c>
      <c r="E1683" s="36" t="s">
        <v>2238</v>
      </c>
      <c r="H1683" s="36">
        <f>IF(OR(AND('Раздел 12'!D16=0,'Раздел 13'!E20-'Раздел 13'!F20=0),AND('Раздел 12'!D16&gt;0,'Раздел 13'!E20-'Раздел 13'!F20&gt;0)),0,1)</f>
        <v>0</v>
      </c>
    </row>
    <row r="1684" spans="1:8">
      <c r="A1684" s="107" t="s">
        <v>15</v>
      </c>
      <c r="B1684" s="36">
        <v>12</v>
      </c>
      <c r="C1684" s="36">
        <v>36</v>
      </c>
      <c r="E1684" s="36" t="s">
        <v>2239</v>
      </c>
      <c r="H1684" s="36">
        <f>IF(OR(AND('Раздел 12'!D17=0,'Раздел 13'!E21-'Раздел 13'!F21=0),AND('Раздел 12'!D17&gt;0,'Раздел 13'!E21-'Раздел 13'!F21&gt;0)),0,1)</f>
        <v>0</v>
      </c>
    </row>
    <row r="1685" spans="1:8">
      <c r="A1685" s="107" t="s">
        <v>15</v>
      </c>
      <c r="B1685" s="36">
        <v>12</v>
      </c>
      <c r="C1685" s="36">
        <v>37</v>
      </c>
      <c r="E1685" s="36" t="s">
        <v>2240</v>
      </c>
      <c r="H1685" s="36">
        <f>IF(OR(AND('Раздел 12'!D18=0,'Раздел 13'!E22-'Раздел 13'!F22=0),AND('Раздел 12'!D18&gt;0,'Раздел 13'!E22-'Раздел 13'!F22&gt;0)),0,1)</f>
        <v>0</v>
      </c>
    </row>
    <row r="1686" spans="1:8">
      <c r="A1686" s="107" t="s">
        <v>15</v>
      </c>
      <c r="B1686" s="36">
        <v>12</v>
      </c>
      <c r="C1686" s="36">
        <v>38</v>
      </c>
      <c r="E1686" s="36" t="s">
        <v>2241</v>
      </c>
      <c r="H1686" s="36">
        <f>IF(OR(AND('Раздел 12'!D19=0,'Раздел 13'!E23-'Раздел 13'!F23=0),AND('Раздел 12'!D19&gt;0,'Раздел 13'!E23-'Раздел 13'!F23&gt;0)),0,1)</f>
        <v>0</v>
      </c>
    </row>
    <row r="1687" spans="1:8">
      <c r="A1687" s="107" t="s">
        <v>15</v>
      </c>
      <c r="B1687" s="36">
        <v>12</v>
      </c>
      <c r="C1687" s="36">
        <v>39</v>
      </c>
      <c r="E1687" s="36" t="s">
        <v>2242</v>
      </c>
      <c r="H1687" s="36">
        <f>IF(OR(AND('Раздел 12'!D20=0,'Раздел 13'!E24-'Раздел 13'!F24=0),AND('Раздел 12'!D20&gt;0,'Раздел 13'!E24-'Раздел 13'!F24&gt;0)),0,1)</f>
        <v>0</v>
      </c>
    </row>
    <row r="1688" spans="1:8">
      <c r="A1688" s="107" t="s">
        <v>15</v>
      </c>
      <c r="B1688" s="36">
        <v>12</v>
      </c>
      <c r="C1688" s="36">
        <v>40</v>
      </c>
      <c r="E1688" s="36" t="s">
        <v>2243</v>
      </c>
      <c r="H1688" s="36">
        <f>IF(OR(AND('Раздел 12'!D21=0,'Раздел 13'!E25-'Раздел 13'!F25=0),AND('Раздел 12'!D21&gt;0,'Раздел 13'!E25-'Раздел 13'!F25&gt;0)),0,1)</f>
        <v>0</v>
      </c>
    </row>
    <row r="1689" spans="1:8">
      <c r="A1689" s="107" t="s">
        <v>15</v>
      </c>
      <c r="B1689" s="36">
        <v>12</v>
      </c>
      <c r="C1689" s="36">
        <v>41</v>
      </c>
      <c r="E1689" s="36" t="s">
        <v>2244</v>
      </c>
      <c r="H1689" s="36">
        <f>IF(OR(AND('Раздел 12'!D22=0,'Раздел 13'!E26-'Раздел 13'!F26=0),AND('Раздел 12'!D22&gt;0,'Раздел 13'!E26-'Раздел 13'!F26&gt;0)),0,1)</f>
        <v>0</v>
      </c>
    </row>
    <row r="1690" spans="1:8">
      <c r="A1690" s="107" t="s">
        <v>15</v>
      </c>
      <c r="B1690" s="36">
        <v>12</v>
      </c>
      <c r="C1690" s="36">
        <v>42</v>
      </c>
      <c r="E1690" s="36" t="s">
        <v>2245</v>
      </c>
      <c r="H1690" s="36">
        <f>IF(OR(AND('Раздел 12'!D23=0,'Раздел 13'!E27-'Раздел 13'!F27=0),AND('Раздел 12'!D23&gt;0,'Раздел 13'!E27-'Раздел 13'!F27&gt;0)),0,1)</f>
        <v>0</v>
      </c>
    </row>
    <row r="1691" spans="1:8">
      <c r="A1691" s="35" t="s">
        <v>15</v>
      </c>
      <c r="B1691" s="35">
        <v>13</v>
      </c>
      <c r="C1691" s="35">
        <v>0</v>
      </c>
      <c r="D1691" s="35"/>
      <c r="E1691" s="108" t="str">
        <f>CONCATENATE("Количество ошибок в разделе 13: ",H1691)</f>
        <v>Количество ошибок в разделе 13: 0</v>
      </c>
      <c r="F1691" s="35"/>
      <c r="G1691" s="35"/>
      <c r="H1691" s="108">
        <f>SUM(H1692:H1801)</f>
        <v>0</v>
      </c>
    </row>
    <row r="1692" spans="1:8">
      <c r="A1692" s="107" t="s">
        <v>15</v>
      </c>
      <c r="B1692" s="36">
        <v>13</v>
      </c>
      <c r="C1692" s="36">
        <v>1</v>
      </c>
      <c r="E1692" s="36" t="s">
        <v>1740</v>
      </c>
      <c r="H1692" s="36">
        <f>IF('Раздел 13'!E6&lt;='Раздел 13'!D6,0,1)</f>
        <v>0</v>
      </c>
    </row>
    <row r="1693" spans="1:8">
      <c r="A1693" t="s">
        <v>15</v>
      </c>
      <c r="B1693" s="36">
        <v>13</v>
      </c>
      <c r="C1693" s="36">
        <v>2</v>
      </c>
      <c r="E1693" s="36" t="s">
        <v>1741</v>
      </c>
      <c r="H1693" s="36">
        <f>IF('Раздел 13'!E7&lt;='Раздел 13'!D7,0,1)</f>
        <v>0</v>
      </c>
    </row>
    <row r="1694" spans="1:8">
      <c r="A1694" t="s">
        <v>15</v>
      </c>
      <c r="B1694" s="36">
        <v>13</v>
      </c>
      <c r="C1694" s="36">
        <v>3</v>
      </c>
      <c r="E1694" s="36" t="s">
        <v>1742</v>
      </c>
      <c r="H1694" s="36">
        <f>IF('Раздел 13'!E8&lt;='Раздел 13'!D8,0,1)</f>
        <v>0</v>
      </c>
    </row>
    <row r="1695" spans="1:8">
      <c r="A1695" t="s">
        <v>15</v>
      </c>
      <c r="B1695" s="36">
        <v>13</v>
      </c>
      <c r="C1695" s="36">
        <v>4</v>
      </c>
      <c r="E1695" s="36" t="s">
        <v>1743</v>
      </c>
      <c r="H1695" s="36">
        <f>IF('Раздел 13'!E9&lt;='Раздел 13'!D9,0,1)</f>
        <v>0</v>
      </c>
    </row>
    <row r="1696" spans="1:8">
      <c r="A1696" t="s">
        <v>15</v>
      </c>
      <c r="B1696" s="36">
        <v>13</v>
      </c>
      <c r="C1696" s="36">
        <v>5</v>
      </c>
      <c r="E1696" s="36" t="s">
        <v>1744</v>
      </c>
      <c r="H1696" s="36">
        <f>IF('Раздел 13'!E10&lt;='Раздел 13'!D10,0,1)</f>
        <v>0</v>
      </c>
    </row>
    <row r="1697" spans="1:8">
      <c r="A1697" t="s">
        <v>15</v>
      </c>
      <c r="B1697" s="36">
        <v>13</v>
      </c>
      <c r="C1697" s="36">
        <v>6</v>
      </c>
      <c r="E1697" s="36" t="s">
        <v>1745</v>
      </c>
      <c r="H1697" s="36">
        <f>IF('Раздел 13'!E11&lt;='Раздел 13'!D11,0,1)</f>
        <v>0</v>
      </c>
    </row>
    <row r="1698" spans="1:8">
      <c r="A1698" t="s">
        <v>15</v>
      </c>
      <c r="B1698" s="36">
        <v>13</v>
      </c>
      <c r="C1698" s="36">
        <v>7</v>
      </c>
      <c r="E1698" s="36" t="s">
        <v>1746</v>
      </c>
      <c r="H1698" s="36">
        <f>IF('Раздел 13'!E12&lt;='Раздел 13'!D12,0,1)</f>
        <v>0</v>
      </c>
    </row>
    <row r="1699" spans="1:8">
      <c r="A1699" t="s">
        <v>15</v>
      </c>
      <c r="B1699" s="36">
        <v>13</v>
      </c>
      <c r="C1699" s="36">
        <v>8</v>
      </c>
      <c r="E1699" s="36" t="s">
        <v>1747</v>
      </c>
      <c r="H1699" s="36">
        <f>IF('Раздел 13'!E13&lt;='Раздел 13'!D13,0,1)</f>
        <v>0</v>
      </c>
    </row>
    <row r="1700" spans="1:8">
      <c r="A1700" t="s">
        <v>15</v>
      </c>
      <c r="B1700" s="36">
        <v>13</v>
      </c>
      <c r="C1700" s="36">
        <v>9</v>
      </c>
      <c r="E1700" s="36" t="s">
        <v>1748</v>
      </c>
      <c r="H1700" s="36">
        <f>IF('Раздел 13'!E14&lt;='Раздел 13'!D14,0,1)</f>
        <v>0</v>
      </c>
    </row>
    <row r="1701" spans="1:8">
      <c r="A1701" t="s">
        <v>15</v>
      </c>
      <c r="B1701" s="36">
        <v>13</v>
      </c>
      <c r="C1701" s="36">
        <v>10</v>
      </c>
      <c r="E1701" s="36" t="s">
        <v>1749</v>
      </c>
      <c r="H1701" s="36">
        <f>IF('Раздел 13'!E15&lt;='Раздел 13'!D15,0,1)</f>
        <v>0</v>
      </c>
    </row>
    <row r="1702" spans="1:8">
      <c r="A1702" t="s">
        <v>15</v>
      </c>
      <c r="B1702" s="36">
        <v>13</v>
      </c>
      <c r="C1702" s="36">
        <v>11</v>
      </c>
      <c r="E1702" s="36" t="s">
        <v>1750</v>
      </c>
      <c r="H1702" s="36">
        <f>IF('Раздел 13'!E16&lt;='Раздел 13'!D16,0,1)</f>
        <v>0</v>
      </c>
    </row>
    <row r="1703" spans="1:8">
      <c r="A1703" t="s">
        <v>15</v>
      </c>
      <c r="B1703" s="36">
        <v>13</v>
      </c>
      <c r="C1703" s="36">
        <v>12</v>
      </c>
      <c r="E1703" s="36" t="s">
        <v>1751</v>
      </c>
      <c r="H1703" s="36">
        <f>IF('Раздел 13'!E17&lt;='Раздел 13'!D17,0,1)</f>
        <v>0</v>
      </c>
    </row>
    <row r="1704" spans="1:8">
      <c r="A1704" t="s">
        <v>15</v>
      </c>
      <c r="B1704" s="36">
        <v>13</v>
      </c>
      <c r="C1704" s="36">
        <v>13</v>
      </c>
      <c r="E1704" s="36" t="s">
        <v>1752</v>
      </c>
      <c r="H1704" s="36">
        <f>IF('Раздел 13'!E18&lt;='Раздел 13'!D18,0,1)</f>
        <v>0</v>
      </c>
    </row>
    <row r="1705" spans="1:8">
      <c r="A1705" t="s">
        <v>15</v>
      </c>
      <c r="B1705" s="36">
        <v>13</v>
      </c>
      <c r="C1705" s="36">
        <v>14</v>
      </c>
      <c r="E1705" s="36" t="s">
        <v>1753</v>
      </c>
      <c r="H1705" s="36">
        <f>IF('Раздел 13'!E19&lt;='Раздел 13'!D19,0,1)</f>
        <v>0</v>
      </c>
    </row>
    <row r="1706" spans="1:8">
      <c r="A1706" t="s">
        <v>15</v>
      </c>
      <c r="B1706" s="36">
        <v>13</v>
      </c>
      <c r="C1706" s="36">
        <v>15</v>
      </c>
      <c r="E1706" s="36" t="s">
        <v>1754</v>
      </c>
      <c r="H1706" s="36">
        <f>IF('Раздел 13'!E20&lt;='Раздел 13'!D20,0,1)</f>
        <v>0</v>
      </c>
    </row>
    <row r="1707" spans="1:8">
      <c r="A1707" t="s">
        <v>15</v>
      </c>
      <c r="B1707" s="36">
        <v>13</v>
      </c>
      <c r="C1707" s="36">
        <v>16</v>
      </c>
      <c r="E1707" s="36" t="s">
        <v>1755</v>
      </c>
      <c r="H1707" s="36">
        <f>IF('Раздел 13'!E21&lt;='Раздел 13'!D21,0,1)</f>
        <v>0</v>
      </c>
    </row>
    <row r="1708" spans="1:8">
      <c r="A1708" t="s">
        <v>15</v>
      </c>
      <c r="B1708" s="36">
        <v>13</v>
      </c>
      <c r="C1708" s="36">
        <v>17</v>
      </c>
      <c r="E1708" s="36" t="s">
        <v>1756</v>
      </c>
      <c r="H1708" s="36">
        <f>IF('Раздел 13'!E22&lt;='Раздел 13'!D22,0,1)</f>
        <v>0</v>
      </c>
    </row>
    <row r="1709" spans="1:8">
      <c r="A1709" t="s">
        <v>15</v>
      </c>
      <c r="B1709" s="36">
        <v>13</v>
      </c>
      <c r="C1709" s="36">
        <v>18</v>
      </c>
      <c r="E1709" s="36" t="s">
        <v>1757</v>
      </c>
      <c r="H1709" s="36">
        <f>IF('Раздел 13'!E23&lt;='Раздел 13'!D23,0,1)</f>
        <v>0</v>
      </c>
    </row>
    <row r="1710" spans="1:8">
      <c r="A1710" t="s">
        <v>15</v>
      </c>
      <c r="B1710" s="36">
        <v>13</v>
      </c>
      <c r="C1710" s="36">
        <v>19</v>
      </c>
      <c r="E1710" s="36" t="s">
        <v>1758</v>
      </c>
      <c r="H1710" s="36">
        <f>IF('Раздел 13'!E24&lt;='Раздел 13'!D24,0,1)</f>
        <v>0</v>
      </c>
    </row>
    <row r="1711" spans="1:8">
      <c r="A1711" t="s">
        <v>15</v>
      </c>
      <c r="B1711" s="36">
        <v>13</v>
      </c>
      <c r="C1711" s="36">
        <v>20</v>
      </c>
      <c r="E1711" s="36" t="s">
        <v>1759</v>
      </c>
      <c r="H1711" s="36">
        <f>IF('Раздел 13'!E25&lt;='Раздел 13'!D25,0,1)</f>
        <v>0</v>
      </c>
    </row>
    <row r="1712" spans="1:8">
      <c r="A1712" t="s">
        <v>15</v>
      </c>
      <c r="B1712" s="36">
        <v>13</v>
      </c>
      <c r="C1712" s="36">
        <v>21</v>
      </c>
      <c r="E1712" s="36" t="s">
        <v>1760</v>
      </c>
      <c r="H1712" s="36">
        <f>IF('Раздел 13'!E26&lt;='Раздел 13'!D26,0,1)</f>
        <v>0</v>
      </c>
    </row>
    <row r="1713" spans="1:8">
      <c r="A1713" t="s">
        <v>15</v>
      </c>
      <c r="B1713" s="36">
        <v>13</v>
      </c>
      <c r="C1713" s="36">
        <v>22</v>
      </c>
      <c r="E1713" s="36" t="s">
        <v>1761</v>
      </c>
      <c r="H1713" s="36">
        <f>IF('Раздел 13'!E27&lt;='Раздел 13'!D27,0,1)</f>
        <v>0</v>
      </c>
    </row>
    <row r="1714" spans="1:8">
      <c r="A1714" t="s">
        <v>15</v>
      </c>
      <c r="B1714" s="36">
        <v>13</v>
      </c>
      <c r="C1714" s="36">
        <v>23</v>
      </c>
      <c r="E1714" s="36" t="s">
        <v>1762</v>
      </c>
      <c r="H1714" s="36">
        <f>IF('Раздел 13'!F6&lt;='Раздел 13'!E6,0,1)</f>
        <v>0</v>
      </c>
    </row>
    <row r="1715" spans="1:8">
      <c r="A1715" t="s">
        <v>15</v>
      </c>
      <c r="B1715" s="36">
        <v>13</v>
      </c>
      <c r="C1715" s="36">
        <v>24</v>
      </c>
      <c r="E1715" s="36" t="s">
        <v>1763</v>
      </c>
      <c r="H1715" s="36">
        <f>IF('Раздел 13'!F7&lt;='Раздел 13'!E7,0,1)</f>
        <v>0</v>
      </c>
    </row>
    <row r="1716" spans="1:8">
      <c r="A1716" t="s">
        <v>15</v>
      </c>
      <c r="B1716" s="36">
        <v>13</v>
      </c>
      <c r="C1716" s="36">
        <v>25</v>
      </c>
      <c r="E1716" s="36" t="s">
        <v>1764</v>
      </c>
      <c r="H1716" s="36">
        <f>IF('Раздел 13'!F8&lt;='Раздел 13'!E8,0,1)</f>
        <v>0</v>
      </c>
    </row>
    <row r="1717" spans="1:8">
      <c r="A1717" t="s">
        <v>15</v>
      </c>
      <c r="B1717" s="36">
        <v>13</v>
      </c>
      <c r="C1717" s="36">
        <v>26</v>
      </c>
      <c r="E1717" s="36" t="s">
        <v>1765</v>
      </c>
      <c r="H1717" s="36">
        <f>IF('Раздел 13'!F9&lt;='Раздел 13'!E9,0,1)</f>
        <v>0</v>
      </c>
    </row>
    <row r="1718" spans="1:8">
      <c r="A1718" t="s">
        <v>15</v>
      </c>
      <c r="B1718" s="36">
        <v>13</v>
      </c>
      <c r="C1718" s="36">
        <v>27</v>
      </c>
      <c r="E1718" s="36" t="s">
        <v>1766</v>
      </c>
      <c r="H1718" s="36">
        <f>IF('Раздел 13'!F10&lt;='Раздел 13'!E10,0,1)</f>
        <v>0</v>
      </c>
    </row>
    <row r="1719" spans="1:8">
      <c r="A1719" t="s">
        <v>15</v>
      </c>
      <c r="B1719" s="36">
        <v>13</v>
      </c>
      <c r="C1719" s="36">
        <v>28</v>
      </c>
      <c r="E1719" s="36" t="s">
        <v>1767</v>
      </c>
      <c r="H1719" s="36">
        <f>IF('Раздел 13'!F11&lt;='Раздел 13'!E11,0,1)</f>
        <v>0</v>
      </c>
    </row>
    <row r="1720" spans="1:8">
      <c r="A1720" t="s">
        <v>15</v>
      </c>
      <c r="B1720" s="36">
        <v>13</v>
      </c>
      <c r="C1720" s="36">
        <v>29</v>
      </c>
      <c r="E1720" s="36" t="s">
        <v>1768</v>
      </c>
      <c r="H1720" s="36">
        <f>IF('Раздел 13'!F12&lt;='Раздел 13'!E12,0,1)</f>
        <v>0</v>
      </c>
    </row>
    <row r="1721" spans="1:8">
      <c r="A1721" t="s">
        <v>15</v>
      </c>
      <c r="B1721" s="36">
        <v>13</v>
      </c>
      <c r="C1721" s="36">
        <v>30</v>
      </c>
      <c r="E1721" s="36" t="s">
        <v>1769</v>
      </c>
      <c r="H1721" s="36">
        <f>IF('Раздел 13'!F13&lt;='Раздел 13'!E13,0,1)</f>
        <v>0</v>
      </c>
    </row>
    <row r="1722" spans="1:8">
      <c r="A1722" t="s">
        <v>15</v>
      </c>
      <c r="B1722" s="36">
        <v>13</v>
      </c>
      <c r="C1722" s="36">
        <v>31</v>
      </c>
      <c r="E1722" s="36" t="s">
        <v>1770</v>
      </c>
      <c r="H1722" s="36">
        <f>IF('Раздел 13'!F14&lt;='Раздел 13'!E14,0,1)</f>
        <v>0</v>
      </c>
    </row>
    <row r="1723" spans="1:8">
      <c r="A1723" t="s">
        <v>15</v>
      </c>
      <c r="B1723" s="36">
        <v>13</v>
      </c>
      <c r="C1723" s="36">
        <v>32</v>
      </c>
      <c r="E1723" s="36" t="s">
        <v>1771</v>
      </c>
      <c r="H1723" s="36">
        <f>IF('Раздел 13'!F15&lt;='Раздел 13'!E15,0,1)</f>
        <v>0</v>
      </c>
    </row>
    <row r="1724" spans="1:8">
      <c r="A1724" t="s">
        <v>15</v>
      </c>
      <c r="B1724" s="36">
        <v>13</v>
      </c>
      <c r="C1724" s="36">
        <v>33</v>
      </c>
      <c r="E1724" s="36" t="s">
        <v>1772</v>
      </c>
      <c r="H1724" s="36">
        <f>IF('Раздел 13'!F16&lt;='Раздел 13'!E16,0,1)</f>
        <v>0</v>
      </c>
    </row>
    <row r="1725" spans="1:8">
      <c r="A1725" t="s">
        <v>15</v>
      </c>
      <c r="B1725" s="36">
        <v>13</v>
      </c>
      <c r="C1725" s="36">
        <v>34</v>
      </c>
      <c r="E1725" s="36" t="s">
        <v>1773</v>
      </c>
      <c r="H1725" s="36">
        <f>IF('Раздел 13'!F17&lt;='Раздел 13'!E17,0,1)</f>
        <v>0</v>
      </c>
    </row>
    <row r="1726" spans="1:8">
      <c r="A1726" t="s">
        <v>15</v>
      </c>
      <c r="B1726" s="36">
        <v>13</v>
      </c>
      <c r="C1726" s="36">
        <v>35</v>
      </c>
      <c r="E1726" s="36" t="s">
        <v>1774</v>
      </c>
      <c r="H1726" s="36">
        <f>IF('Раздел 13'!F18&lt;='Раздел 13'!E18,0,1)</f>
        <v>0</v>
      </c>
    </row>
    <row r="1727" spans="1:8">
      <c r="A1727" t="s">
        <v>15</v>
      </c>
      <c r="B1727" s="36">
        <v>13</v>
      </c>
      <c r="C1727" s="36">
        <v>36</v>
      </c>
      <c r="E1727" s="36" t="s">
        <v>1775</v>
      </c>
      <c r="H1727" s="36">
        <f>IF('Раздел 13'!F19&lt;='Раздел 13'!E19,0,1)</f>
        <v>0</v>
      </c>
    </row>
    <row r="1728" spans="1:8">
      <c r="A1728" t="s">
        <v>15</v>
      </c>
      <c r="B1728" s="36">
        <v>13</v>
      </c>
      <c r="C1728" s="36">
        <v>37</v>
      </c>
      <c r="E1728" s="36" t="s">
        <v>1776</v>
      </c>
      <c r="H1728" s="36">
        <f>IF('Раздел 13'!F20&lt;='Раздел 13'!E20,0,1)</f>
        <v>0</v>
      </c>
    </row>
    <row r="1729" spans="1:8">
      <c r="A1729" t="s">
        <v>15</v>
      </c>
      <c r="B1729" s="36">
        <v>13</v>
      </c>
      <c r="C1729" s="36">
        <v>38</v>
      </c>
      <c r="E1729" s="36" t="s">
        <v>1777</v>
      </c>
      <c r="H1729" s="36">
        <f>IF('Раздел 13'!F21&lt;='Раздел 13'!E21,0,1)</f>
        <v>0</v>
      </c>
    </row>
    <row r="1730" spans="1:8">
      <c r="A1730" t="s">
        <v>15</v>
      </c>
      <c r="B1730" s="36">
        <v>13</v>
      </c>
      <c r="C1730" s="36">
        <v>39</v>
      </c>
      <c r="E1730" s="36" t="s">
        <v>1778</v>
      </c>
      <c r="H1730" s="36">
        <f>IF('Раздел 13'!F22&lt;='Раздел 13'!E22,0,1)</f>
        <v>0</v>
      </c>
    </row>
    <row r="1731" spans="1:8">
      <c r="A1731" t="s">
        <v>15</v>
      </c>
      <c r="B1731" s="36">
        <v>13</v>
      </c>
      <c r="C1731" s="36">
        <v>40</v>
      </c>
      <c r="E1731" s="36" t="s">
        <v>1779</v>
      </c>
      <c r="H1731" s="36">
        <f>IF('Раздел 13'!F23&lt;='Раздел 13'!E23,0,1)</f>
        <v>0</v>
      </c>
    </row>
    <row r="1732" spans="1:8">
      <c r="A1732" t="s">
        <v>15</v>
      </c>
      <c r="B1732" s="36">
        <v>13</v>
      </c>
      <c r="C1732" s="36">
        <v>41</v>
      </c>
      <c r="E1732" s="36" t="s">
        <v>1780</v>
      </c>
      <c r="H1732" s="36">
        <f>IF('Раздел 13'!F24&lt;='Раздел 13'!E24,0,1)</f>
        <v>0</v>
      </c>
    </row>
    <row r="1733" spans="1:8">
      <c r="A1733" t="s">
        <v>15</v>
      </c>
      <c r="B1733" s="36">
        <v>13</v>
      </c>
      <c r="C1733" s="36">
        <v>42</v>
      </c>
      <c r="E1733" s="36" t="s">
        <v>1781</v>
      </c>
      <c r="H1733" s="36">
        <f>IF('Раздел 13'!F25&lt;='Раздел 13'!E25,0,1)</f>
        <v>0</v>
      </c>
    </row>
    <row r="1734" spans="1:8">
      <c r="A1734" t="s">
        <v>15</v>
      </c>
      <c r="B1734" s="36">
        <v>13</v>
      </c>
      <c r="C1734" s="36">
        <v>43</v>
      </c>
      <c r="E1734" s="36" t="s">
        <v>1782</v>
      </c>
      <c r="H1734" s="36">
        <f>IF('Раздел 13'!F26&lt;='Раздел 13'!E26,0,1)</f>
        <v>0</v>
      </c>
    </row>
    <row r="1735" spans="1:8">
      <c r="A1735" t="s">
        <v>15</v>
      </c>
      <c r="B1735" s="36">
        <v>13</v>
      </c>
      <c r="C1735" s="36">
        <v>44</v>
      </c>
      <c r="E1735" s="36" t="s">
        <v>1783</v>
      </c>
      <c r="H1735" s="36">
        <f>IF('Раздел 13'!F27&lt;='Раздел 13'!E27,0,1)</f>
        <v>0</v>
      </c>
    </row>
    <row r="1736" spans="1:8">
      <c r="A1736" t="s">
        <v>15</v>
      </c>
      <c r="B1736" s="36">
        <v>13</v>
      </c>
      <c r="C1736" s="36">
        <v>45</v>
      </c>
      <c r="E1736" s="36" t="s">
        <v>1784</v>
      </c>
      <c r="H1736" s="36">
        <f>IF('Раздел 13'!I6+'Раздел 13'!J6&lt;='Раздел 13'!H6,0,1)</f>
        <v>0</v>
      </c>
    </row>
    <row r="1737" spans="1:8">
      <c r="A1737" t="s">
        <v>15</v>
      </c>
      <c r="B1737" s="36">
        <v>13</v>
      </c>
      <c r="C1737" s="36">
        <v>46</v>
      </c>
      <c r="E1737" s="36" t="s">
        <v>1785</v>
      </c>
      <c r="H1737" s="36">
        <f>IF('Раздел 13'!I7+'Раздел 13'!J7&lt;='Раздел 13'!H7,0,1)</f>
        <v>0</v>
      </c>
    </row>
    <row r="1738" spans="1:8">
      <c r="A1738" t="s">
        <v>15</v>
      </c>
      <c r="B1738" s="36">
        <v>13</v>
      </c>
      <c r="C1738" s="36">
        <v>47</v>
      </c>
      <c r="E1738" s="36" t="s">
        <v>1786</v>
      </c>
      <c r="H1738" s="36">
        <f>IF('Раздел 13'!I8+'Раздел 13'!J8&lt;='Раздел 13'!H8,0,1)</f>
        <v>0</v>
      </c>
    </row>
    <row r="1739" spans="1:8">
      <c r="A1739" t="s">
        <v>15</v>
      </c>
      <c r="B1739" s="36">
        <v>13</v>
      </c>
      <c r="C1739" s="36">
        <v>48</v>
      </c>
      <c r="E1739" s="36" t="s">
        <v>1787</v>
      </c>
      <c r="H1739" s="36">
        <f>IF('Раздел 13'!I9+'Раздел 13'!J9&lt;='Раздел 13'!H9,0,1)</f>
        <v>0</v>
      </c>
    </row>
    <row r="1740" spans="1:8">
      <c r="A1740" t="s">
        <v>15</v>
      </c>
      <c r="B1740" s="36">
        <v>13</v>
      </c>
      <c r="C1740" s="36">
        <v>49</v>
      </c>
      <c r="E1740" s="36" t="s">
        <v>1788</v>
      </c>
      <c r="H1740" s="36">
        <f>IF('Раздел 13'!I10+'Раздел 13'!J10&lt;='Раздел 13'!H10,0,1)</f>
        <v>0</v>
      </c>
    </row>
    <row r="1741" spans="1:8">
      <c r="A1741" t="s">
        <v>15</v>
      </c>
      <c r="B1741" s="36">
        <v>13</v>
      </c>
      <c r="C1741" s="36">
        <v>50</v>
      </c>
      <c r="E1741" s="36" t="s">
        <v>1789</v>
      </c>
      <c r="H1741" s="36">
        <f>IF('Раздел 13'!I11+'Раздел 13'!J11&lt;='Раздел 13'!H11,0,1)</f>
        <v>0</v>
      </c>
    </row>
    <row r="1742" spans="1:8">
      <c r="A1742" t="s">
        <v>15</v>
      </c>
      <c r="B1742" s="36">
        <v>13</v>
      </c>
      <c r="C1742" s="36">
        <v>51</v>
      </c>
      <c r="E1742" s="36" t="s">
        <v>1790</v>
      </c>
      <c r="H1742" s="36">
        <f>IF('Раздел 13'!I12+'Раздел 13'!J12&lt;='Раздел 13'!H12,0,1)</f>
        <v>0</v>
      </c>
    </row>
    <row r="1743" spans="1:8">
      <c r="A1743" t="s">
        <v>15</v>
      </c>
      <c r="B1743" s="36">
        <v>13</v>
      </c>
      <c r="C1743" s="36">
        <v>52</v>
      </c>
      <c r="E1743" s="36" t="s">
        <v>1791</v>
      </c>
      <c r="H1743" s="36">
        <f>IF('Раздел 13'!I13+'Раздел 13'!J13&lt;='Раздел 13'!H13,0,1)</f>
        <v>0</v>
      </c>
    </row>
    <row r="1744" spans="1:8">
      <c r="A1744" t="s">
        <v>15</v>
      </c>
      <c r="B1744" s="36">
        <v>13</v>
      </c>
      <c r="C1744" s="36">
        <v>53</v>
      </c>
      <c r="E1744" s="36" t="s">
        <v>1792</v>
      </c>
      <c r="H1744" s="36">
        <f>IF('Раздел 13'!I14+'Раздел 13'!J14&lt;='Раздел 13'!H14,0,1)</f>
        <v>0</v>
      </c>
    </row>
    <row r="1745" spans="1:8">
      <c r="A1745" t="s">
        <v>15</v>
      </c>
      <c r="B1745" s="36">
        <v>13</v>
      </c>
      <c r="C1745" s="36">
        <v>54</v>
      </c>
      <c r="E1745" s="36" t="s">
        <v>1793</v>
      </c>
      <c r="H1745" s="36">
        <f>IF('Раздел 13'!I15+'Раздел 13'!J15&lt;='Раздел 13'!H15,0,1)</f>
        <v>0</v>
      </c>
    </row>
    <row r="1746" spans="1:8">
      <c r="A1746" t="s">
        <v>15</v>
      </c>
      <c r="B1746" s="36">
        <v>13</v>
      </c>
      <c r="C1746" s="36">
        <v>55</v>
      </c>
      <c r="E1746" s="36" t="s">
        <v>1794</v>
      </c>
      <c r="H1746" s="36">
        <f>IF('Раздел 13'!I16+'Раздел 13'!J16&lt;='Раздел 13'!H16,0,1)</f>
        <v>0</v>
      </c>
    </row>
    <row r="1747" spans="1:8">
      <c r="A1747" t="s">
        <v>15</v>
      </c>
      <c r="B1747" s="36">
        <v>13</v>
      </c>
      <c r="C1747" s="36">
        <v>56</v>
      </c>
      <c r="E1747" s="36" t="s">
        <v>1795</v>
      </c>
      <c r="H1747" s="36">
        <f>IF('Раздел 13'!I17+'Раздел 13'!J17&lt;='Раздел 13'!H17,0,1)</f>
        <v>0</v>
      </c>
    </row>
    <row r="1748" spans="1:8">
      <c r="A1748" t="s">
        <v>15</v>
      </c>
      <c r="B1748" s="36">
        <v>13</v>
      </c>
      <c r="C1748" s="36">
        <v>57</v>
      </c>
      <c r="E1748" s="36" t="s">
        <v>1796</v>
      </c>
      <c r="H1748" s="36">
        <f>IF('Раздел 13'!I18+'Раздел 13'!J18&lt;='Раздел 13'!H18,0,1)</f>
        <v>0</v>
      </c>
    </row>
    <row r="1749" spans="1:8">
      <c r="A1749" t="s">
        <v>15</v>
      </c>
      <c r="B1749" s="36">
        <v>13</v>
      </c>
      <c r="C1749" s="36">
        <v>58</v>
      </c>
      <c r="E1749" s="36" t="s">
        <v>1797</v>
      </c>
      <c r="H1749" s="36">
        <f>IF('Раздел 13'!I19+'Раздел 13'!J19&lt;='Раздел 13'!H19,0,1)</f>
        <v>0</v>
      </c>
    </row>
    <row r="1750" spans="1:8">
      <c r="A1750" t="s">
        <v>15</v>
      </c>
      <c r="B1750" s="36">
        <v>13</v>
      </c>
      <c r="C1750" s="36">
        <v>59</v>
      </c>
      <c r="E1750" s="36" t="s">
        <v>1798</v>
      </c>
      <c r="H1750" s="36">
        <f>IF('Раздел 13'!I20+'Раздел 13'!J20&lt;='Раздел 13'!H20,0,1)</f>
        <v>0</v>
      </c>
    </row>
    <row r="1751" spans="1:8">
      <c r="A1751" t="s">
        <v>15</v>
      </c>
      <c r="B1751" s="36">
        <v>13</v>
      </c>
      <c r="C1751" s="36">
        <v>60</v>
      </c>
      <c r="E1751" s="36" t="s">
        <v>1799</v>
      </c>
      <c r="H1751" s="36">
        <f>IF('Раздел 13'!I21+'Раздел 13'!J21&lt;='Раздел 13'!H21,0,1)</f>
        <v>0</v>
      </c>
    </row>
    <row r="1752" spans="1:8">
      <c r="A1752" t="s">
        <v>15</v>
      </c>
      <c r="B1752" s="36">
        <v>13</v>
      </c>
      <c r="C1752" s="36">
        <v>61</v>
      </c>
      <c r="E1752" s="36" t="s">
        <v>1800</v>
      </c>
      <c r="H1752" s="36">
        <f>IF('Раздел 13'!I22+'Раздел 13'!J22&lt;='Раздел 13'!H22,0,1)</f>
        <v>0</v>
      </c>
    </row>
    <row r="1753" spans="1:8">
      <c r="A1753" t="s">
        <v>15</v>
      </c>
      <c r="B1753" s="36">
        <v>13</v>
      </c>
      <c r="C1753" s="36">
        <v>62</v>
      </c>
      <c r="E1753" s="36" t="s">
        <v>1801</v>
      </c>
      <c r="H1753" s="36">
        <f>IF('Раздел 13'!I23+'Раздел 13'!J23&lt;='Раздел 13'!H23,0,1)</f>
        <v>0</v>
      </c>
    </row>
    <row r="1754" spans="1:8">
      <c r="A1754" t="s">
        <v>15</v>
      </c>
      <c r="B1754" s="36">
        <v>13</v>
      </c>
      <c r="C1754" s="36">
        <v>63</v>
      </c>
      <c r="E1754" s="36" t="s">
        <v>1802</v>
      </c>
      <c r="H1754" s="36">
        <f>IF('Раздел 13'!I24+'Раздел 13'!J24&lt;='Раздел 13'!H24,0,1)</f>
        <v>0</v>
      </c>
    </row>
    <row r="1755" spans="1:8">
      <c r="A1755" t="s">
        <v>15</v>
      </c>
      <c r="B1755" s="36">
        <v>13</v>
      </c>
      <c r="C1755" s="36">
        <v>64</v>
      </c>
      <c r="E1755" s="36" t="s">
        <v>1803</v>
      </c>
      <c r="H1755" s="36">
        <f>IF('Раздел 13'!I25+'Раздел 13'!J25&lt;='Раздел 13'!H25,0,1)</f>
        <v>0</v>
      </c>
    </row>
    <row r="1756" spans="1:8">
      <c r="A1756" t="s">
        <v>15</v>
      </c>
      <c r="B1756" s="36">
        <v>13</v>
      </c>
      <c r="C1756" s="36">
        <v>65</v>
      </c>
      <c r="E1756" s="36" t="s">
        <v>1804</v>
      </c>
      <c r="H1756" s="36">
        <f>IF('Раздел 13'!I26+'Раздел 13'!J26&lt;='Раздел 13'!H26,0,1)</f>
        <v>0</v>
      </c>
    </row>
    <row r="1757" spans="1:8">
      <c r="A1757" s="107" t="s">
        <v>15</v>
      </c>
      <c r="B1757" s="36">
        <v>13</v>
      </c>
      <c r="C1757" s="36">
        <v>66</v>
      </c>
      <c r="E1757" s="36" t="s">
        <v>1805</v>
      </c>
      <c r="H1757" s="36">
        <f>IF('Раздел 13'!I27+'Раздел 13'!J27&lt;='Раздел 13'!H27,0,1)</f>
        <v>0</v>
      </c>
    </row>
    <row r="1758" spans="1:8">
      <c r="A1758" t="s">
        <v>15</v>
      </c>
      <c r="B1758" s="36">
        <v>13</v>
      </c>
      <c r="C1758" s="36">
        <v>67</v>
      </c>
      <c r="E1758" s="36" t="s">
        <v>1806</v>
      </c>
      <c r="H1758" s="36">
        <f>IF('Раздел 13'!L6&lt;='Раздел 13'!K6,0,1)</f>
        <v>0</v>
      </c>
    </row>
    <row r="1759" spans="1:8">
      <c r="A1759" t="s">
        <v>15</v>
      </c>
      <c r="B1759" s="36">
        <v>13</v>
      </c>
      <c r="C1759" s="36">
        <v>68</v>
      </c>
      <c r="E1759" s="36" t="s">
        <v>1807</v>
      </c>
      <c r="H1759" s="36">
        <f>IF('Раздел 13'!L7&lt;='Раздел 13'!K7,0,1)</f>
        <v>0</v>
      </c>
    </row>
    <row r="1760" spans="1:8">
      <c r="A1760" t="s">
        <v>15</v>
      </c>
      <c r="B1760" s="36">
        <v>13</v>
      </c>
      <c r="C1760" s="36">
        <v>69</v>
      </c>
      <c r="E1760" s="36" t="s">
        <v>1808</v>
      </c>
      <c r="H1760" s="36">
        <f>IF('Раздел 13'!L8&lt;='Раздел 13'!K8,0,1)</f>
        <v>0</v>
      </c>
    </row>
    <row r="1761" spans="1:8">
      <c r="A1761" t="s">
        <v>15</v>
      </c>
      <c r="B1761" s="36">
        <v>13</v>
      </c>
      <c r="C1761" s="36">
        <v>70</v>
      </c>
      <c r="E1761" s="36" t="s">
        <v>1809</v>
      </c>
      <c r="H1761" s="36">
        <f>IF('Раздел 13'!L9&lt;='Раздел 13'!K9,0,1)</f>
        <v>0</v>
      </c>
    </row>
    <row r="1762" spans="1:8">
      <c r="A1762" t="s">
        <v>15</v>
      </c>
      <c r="B1762" s="36">
        <v>13</v>
      </c>
      <c r="C1762" s="36">
        <v>71</v>
      </c>
      <c r="E1762" s="36" t="s">
        <v>1810</v>
      </c>
      <c r="H1762" s="36">
        <f>IF('Раздел 13'!L10&lt;='Раздел 13'!K10,0,1)</f>
        <v>0</v>
      </c>
    </row>
    <row r="1763" spans="1:8">
      <c r="A1763" t="s">
        <v>15</v>
      </c>
      <c r="B1763" s="36">
        <v>13</v>
      </c>
      <c r="C1763" s="36">
        <v>72</v>
      </c>
      <c r="E1763" s="36" t="s">
        <v>1811</v>
      </c>
      <c r="H1763" s="36">
        <f>IF('Раздел 13'!L11&lt;='Раздел 13'!K11,0,1)</f>
        <v>0</v>
      </c>
    </row>
    <row r="1764" spans="1:8">
      <c r="A1764" t="s">
        <v>15</v>
      </c>
      <c r="B1764" s="36">
        <v>13</v>
      </c>
      <c r="C1764" s="36">
        <v>73</v>
      </c>
      <c r="E1764" s="36" t="s">
        <v>1812</v>
      </c>
      <c r="H1764" s="36">
        <f>IF('Раздел 13'!L12&lt;='Раздел 13'!K12,0,1)</f>
        <v>0</v>
      </c>
    </row>
    <row r="1765" spans="1:8">
      <c r="A1765" t="s">
        <v>15</v>
      </c>
      <c r="B1765" s="36">
        <v>13</v>
      </c>
      <c r="C1765" s="36">
        <v>74</v>
      </c>
      <c r="E1765" s="36" t="s">
        <v>1813</v>
      </c>
      <c r="H1765" s="36">
        <f>IF('Раздел 13'!L13&lt;='Раздел 13'!K13,0,1)</f>
        <v>0</v>
      </c>
    </row>
    <row r="1766" spans="1:8">
      <c r="A1766" t="s">
        <v>15</v>
      </c>
      <c r="B1766" s="36">
        <v>13</v>
      </c>
      <c r="C1766" s="36">
        <v>75</v>
      </c>
      <c r="E1766" s="36" t="s">
        <v>1814</v>
      </c>
      <c r="H1766" s="36">
        <f>IF('Раздел 13'!L14&lt;='Раздел 13'!K14,0,1)</f>
        <v>0</v>
      </c>
    </row>
    <row r="1767" spans="1:8">
      <c r="A1767" t="s">
        <v>15</v>
      </c>
      <c r="B1767" s="36">
        <v>13</v>
      </c>
      <c r="C1767" s="36">
        <v>76</v>
      </c>
      <c r="E1767" s="36" t="s">
        <v>1815</v>
      </c>
      <c r="H1767" s="36">
        <f>IF('Раздел 13'!L15&lt;='Раздел 13'!K15,0,1)</f>
        <v>0</v>
      </c>
    </row>
    <row r="1768" spans="1:8">
      <c r="A1768" t="s">
        <v>15</v>
      </c>
      <c r="B1768" s="36">
        <v>13</v>
      </c>
      <c r="C1768" s="36">
        <v>77</v>
      </c>
      <c r="E1768" s="36" t="s">
        <v>1816</v>
      </c>
      <c r="H1768" s="36">
        <f>IF('Раздел 13'!L16&lt;='Раздел 13'!K16,0,1)</f>
        <v>0</v>
      </c>
    </row>
    <row r="1769" spans="1:8">
      <c r="A1769" t="s">
        <v>15</v>
      </c>
      <c r="B1769" s="36">
        <v>13</v>
      </c>
      <c r="C1769" s="36">
        <v>78</v>
      </c>
      <c r="E1769" s="36" t="s">
        <v>1817</v>
      </c>
      <c r="H1769" s="36">
        <f>IF('Раздел 13'!L17&lt;='Раздел 13'!K17,0,1)</f>
        <v>0</v>
      </c>
    </row>
    <row r="1770" spans="1:8">
      <c r="A1770" t="s">
        <v>15</v>
      </c>
      <c r="B1770" s="36">
        <v>13</v>
      </c>
      <c r="C1770" s="36">
        <v>79</v>
      </c>
      <c r="E1770" s="36" t="s">
        <v>1818</v>
      </c>
      <c r="H1770" s="36">
        <f>IF('Раздел 13'!L18&lt;='Раздел 13'!K18,0,1)</f>
        <v>0</v>
      </c>
    </row>
    <row r="1771" spans="1:8">
      <c r="A1771" t="s">
        <v>15</v>
      </c>
      <c r="B1771" s="36">
        <v>13</v>
      </c>
      <c r="C1771" s="36">
        <v>80</v>
      </c>
      <c r="E1771" s="36" t="s">
        <v>1819</v>
      </c>
      <c r="H1771" s="36">
        <f>IF('Раздел 13'!L19&lt;='Раздел 13'!K19,0,1)</f>
        <v>0</v>
      </c>
    </row>
    <row r="1772" spans="1:8">
      <c r="A1772" t="s">
        <v>15</v>
      </c>
      <c r="B1772" s="36">
        <v>13</v>
      </c>
      <c r="C1772" s="36">
        <v>81</v>
      </c>
      <c r="E1772" s="36" t="s">
        <v>1820</v>
      </c>
      <c r="H1772" s="36">
        <f>IF('Раздел 13'!L20&lt;='Раздел 13'!K20,0,1)</f>
        <v>0</v>
      </c>
    </row>
    <row r="1773" spans="1:8">
      <c r="A1773" t="s">
        <v>15</v>
      </c>
      <c r="B1773" s="36">
        <v>13</v>
      </c>
      <c r="C1773" s="36">
        <v>82</v>
      </c>
      <c r="E1773" s="36" t="s">
        <v>1821</v>
      </c>
      <c r="H1773" s="36">
        <f>IF('Раздел 13'!L21&lt;='Раздел 13'!K21,0,1)</f>
        <v>0</v>
      </c>
    </row>
    <row r="1774" spans="1:8">
      <c r="A1774" t="s">
        <v>15</v>
      </c>
      <c r="B1774" s="36">
        <v>13</v>
      </c>
      <c r="C1774" s="36">
        <v>83</v>
      </c>
      <c r="E1774" s="36" t="s">
        <v>1822</v>
      </c>
      <c r="H1774" s="36">
        <f>IF('Раздел 13'!L22&lt;='Раздел 13'!K22,0,1)</f>
        <v>0</v>
      </c>
    </row>
    <row r="1775" spans="1:8">
      <c r="A1775" t="s">
        <v>15</v>
      </c>
      <c r="B1775" s="36">
        <v>13</v>
      </c>
      <c r="C1775" s="36">
        <v>84</v>
      </c>
      <c r="E1775" s="36" t="s">
        <v>1823</v>
      </c>
      <c r="H1775" s="36">
        <f>IF('Раздел 13'!L23&lt;='Раздел 13'!K23,0,1)</f>
        <v>0</v>
      </c>
    </row>
    <row r="1776" spans="1:8">
      <c r="A1776" t="s">
        <v>15</v>
      </c>
      <c r="B1776" s="36">
        <v>13</v>
      </c>
      <c r="C1776" s="36">
        <v>85</v>
      </c>
      <c r="E1776" s="36" t="s">
        <v>1824</v>
      </c>
      <c r="H1776" s="36">
        <f>IF('Раздел 13'!L24&lt;='Раздел 13'!K24,0,1)</f>
        <v>0</v>
      </c>
    </row>
    <row r="1777" spans="1:8">
      <c r="A1777" t="s">
        <v>15</v>
      </c>
      <c r="B1777" s="36">
        <v>13</v>
      </c>
      <c r="C1777" s="36">
        <v>86</v>
      </c>
      <c r="E1777" s="36" t="s">
        <v>1825</v>
      </c>
      <c r="H1777" s="36">
        <f>IF('Раздел 13'!L25&lt;='Раздел 13'!K25,0,1)</f>
        <v>0</v>
      </c>
    </row>
    <row r="1778" spans="1:8">
      <c r="A1778" t="s">
        <v>15</v>
      </c>
      <c r="B1778" s="36">
        <v>13</v>
      </c>
      <c r="C1778" s="36">
        <v>87</v>
      </c>
      <c r="E1778" s="36" t="s">
        <v>1826</v>
      </c>
      <c r="H1778" s="36">
        <f>IF('Раздел 13'!L26&lt;='Раздел 13'!K26,0,1)</f>
        <v>0</v>
      </c>
    </row>
    <row r="1779" spans="1:8">
      <c r="A1779" t="s">
        <v>15</v>
      </c>
      <c r="B1779" s="36">
        <v>13</v>
      </c>
      <c r="C1779" s="36">
        <v>88</v>
      </c>
      <c r="E1779" s="36" t="s">
        <v>1827</v>
      </c>
      <c r="H1779" s="36">
        <f>IF('Раздел 13'!L27&lt;='Раздел 13'!K27,0,1)</f>
        <v>0</v>
      </c>
    </row>
    <row r="1780" spans="1:8">
      <c r="A1780" s="107" t="s">
        <v>15</v>
      </c>
      <c r="B1780" s="36">
        <v>13</v>
      </c>
      <c r="C1780" s="36">
        <v>89</v>
      </c>
      <c r="E1780" s="36" t="s">
        <v>1931</v>
      </c>
      <c r="H1780" s="36">
        <f>IF('Раздел 13'!D8+'Раздел 13'!D9+'Раздел 13'!D10&lt;='Раздел 13'!D7,0,1)</f>
        <v>0</v>
      </c>
    </row>
    <row r="1781" spans="1:8">
      <c r="A1781" s="107" t="s">
        <v>15</v>
      </c>
      <c r="B1781" s="36">
        <v>13</v>
      </c>
      <c r="C1781" s="36">
        <v>90</v>
      </c>
      <c r="E1781" s="36" t="s">
        <v>1932</v>
      </c>
      <c r="H1781" s="36">
        <f>IF('Раздел 13'!E8+'Раздел 13'!E9+'Раздел 13'!E10&lt;='Раздел 13'!E7,0,1)</f>
        <v>0</v>
      </c>
    </row>
    <row r="1782" spans="1:8">
      <c r="A1782" s="107" t="s">
        <v>15</v>
      </c>
      <c r="B1782" s="36">
        <v>13</v>
      </c>
      <c r="C1782" s="36">
        <v>91</v>
      </c>
      <c r="E1782" s="36" t="s">
        <v>1933</v>
      </c>
      <c r="H1782" s="36">
        <f>IF('Раздел 13'!F8+'Раздел 13'!F9+'Раздел 13'!F10&lt;='Раздел 13'!F7,0,1)</f>
        <v>0</v>
      </c>
    </row>
    <row r="1783" spans="1:8">
      <c r="A1783" s="107" t="s">
        <v>15</v>
      </c>
      <c r="B1783" s="36">
        <v>13</v>
      </c>
      <c r="C1783" s="36">
        <v>92</v>
      </c>
      <c r="E1783" s="36" t="s">
        <v>1934</v>
      </c>
      <c r="H1783" s="36">
        <f>IF('Раздел 13'!G8+'Раздел 13'!G9+'Раздел 13'!G10&lt;='Раздел 13'!G7,0,1)</f>
        <v>0</v>
      </c>
    </row>
    <row r="1784" spans="1:8">
      <c r="A1784" s="107" t="s">
        <v>15</v>
      </c>
      <c r="B1784" s="36">
        <v>13</v>
      </c>
      <c r="C1784" s="36">
        <v>93</v>
      </c>
      <c r="E1784" s="36" t="s">
        <v>1935</v>
      </c>
      <c r="H1784" s="36">
        <f>IF('Раздел 13'!H8+'Раздел 13'!H9+'Раздел 13'!H10&lt;='Раздел 13'!H7,0,1)</f>
        <v>0</v>
      </c>
    </row>
    <row r="1785" spans="1:8">
      <c r="A1785" s="107" t="s">
        <v>15</v>
      </c>
      <c r="B1785" s="36">
        <v>13</v>
      </c>
      <c r="C1785" s="36">
        <v>94</v>
      </c>
      <c r="E1785" s="36" t="s">
        <v>1936</v>
      </c>
      <c r="H1785" s="36">
        <f>IF('Раздел 13'!I8+'Раздел 13'!I9+'Раздел 13'!I10&lt;='Раздел 13'!I7,0,1)</f>
        <v>0</v>
      </c>
    </row>
    <row r="1786" spans="1:8">
      <c r="A1786" s="107" t="s">
        <v>15</v>
      </c>
      <c r="B1786" s="36">
        <v>13</v>
      </c>
      <c r="C1786" s="36">
        <v>95</v>
      </c>
      <c r="E1786" s="36" t="s">
        <v>1937</v>
      </c>
      <c r="H1786" s="36">
        <f>IF('Раздел 13'!J8+'Раздел 13'!J9+'Раздел 13'!J10&lt;='Раздел 13'!J7,0,1)</f>
        <v>0</v>
      </c>
    </row>
    <row r="1787" spans="1:8">
      <c r="A1787" s="107" t="s">
        <v>15</v>
      </c>
      <c r="B1787" s="36">
        <v>13</v>
      </c>
      <c r="C1787" s="36">
        <v>96</v>
      </c>
      <c r="E1787" s="36" t="s">
        <v>1938</v>
      </c>
      <c r="H1787" s="36">
        <f>IF('Раздел 13'!K8+'Раздел 13'!K9+'Раздел 13'!K10&lt;='Раздел 13'!K7,0,1)</f>
        <v>0</v>
      </c>
    </row>
    <row r="1788" spans="1:8">
      <c r="A1788" s="107" t="s">
        <v>15</v>
      </c>
      <c r="B1788" s="36">
        <v>13</v>
      </c>
      <c r="C1788" s="36">
        <v>97</v>
      </c>
      <c r="E1788" s="36" t="s">
        <v>1939</v>
      </c>
      <c r="H1788" s="36">
        <f>IF('Раздел 13'!L8+'Раздел 13'!L9+'Раздел 13'!L10&lt;='Раздел 13'!L7,0,1)</f>
        <v>0</v>
      </c>
    </row>
    <row r="1789" spans="1:8">
      <c r="A1789" s="107" t="s">
        <v>15</v>
      </c>
      <c r="B1789" s="36">
        <v>13</v>
      </c>
      <c r="C1789" s="36">
        <v>98</v>
      </c>
      <c r="E1789" s="36" t="s">
        <v>1940</v>
      </c>
      <c r="H1789" s="36">
        <f>IF('Раздел 13'!M8+'Раздел 13'!M9+'Раздел 13'!M10&lt;='Раздел 13'!M7,0,1)</f>
        <v>0</v>
      </c>
    </row>
    <row r="1790" spans="1:8">
      <c r="A1790" s="107" t="s">
        <v>15</v>
      </c>
      <c r="B1790" s="36">
        <v>13</v>
      </c>
      <c r="C1790" s="36">
        <v>99</v>
      </c>
      <c r="E1790" s="36" t="s">
        <v>1941</v>
      </c>
      <c r="H1790" s="36">
        <f>IF('Раздел 13'!N8+'Раздел 13'!N9+'Раздел 13'!N10&lt;='Раздел 13'!N7,0,1)</f>
        <v>0</v>
      </c>
    </row>
    <row r="1791" spans="1:8">
      <c r="A1791" s="107" t="s">
        <v>15</v>
      </c>
      <c r="B1791" s="36">
        <v>11</v>
      </c>
      <c r="C1791" s="36">
        <v>17</v>
      </c>
      <c r="E1791" s="36" t="s">
        <v>1964</v>
      </c>
      <c r="H1791" s="36">
        <f>IF('Раздел 13'!D25+'Раздел 13'!D26&lt;='Раздел 13'!D24,0,1)</f>
        <v>0</v>
      </c>
    </row>
    <row r="1792" spans="1:8">
      <c r="A1792" s="107" t="s">
        <v>15</v>
      </c>
      <c r="B1792" s="36">
        <v>11</v>
      </c>
      <c r="C1792" s="36">
        <v>18</v>
      </c>
      <c r="E1792" s="36" t="s">
        <v>1965</v>
      </c>
      <c r="H1792" s="36">
        <f>IF('Раздел 13'!E25+'Раздел 13'!E26&lt;='Раздел 13'!E24,0,1)</f>
        <v>0</v>
      </c>
    </row>
    <row r="1793" spans="1:8">
      <c r="A1793" s="107" t="s">
        <v>15</v>
      </c>
      <c r="B1793" s="36">
        <v>11</v>
      </c>
      <c r="C1793" s="36">
        <v>19</v>
      </c>
      <c r="E1793" s="36" t="s">
        <v>1966</v>
      </c>
      <c r="H1793" s="36">
        <f>IF('Раздел 13'!F25+'Раздел 13'!F26&lt;='Раздел 13'!F24,0,1)</f>
        <v>0</v>
      </c>
    </row>
    <row r="1794" spans="1:8">
      <c r="A1794" s="107" t="s">
        <v>15</v>
      </c>
      <c r="B1794" s="36">
        <v>11</v>
      </c>
      <c r="C1794" s="36">
        <v>20</v>
      </c>
      <c r="E1794" s="36" t="s">
        <v>1967</v>
      </c>
      <c r="H1794" s="36">
        <f>IF('Раздел 13'!G25+'Раздел 13'!G26&lt;='Раздел 13'!G24,0,1)</f>
        <v>0</v>
      </c>
    </row>
    <row r="1795" spans="1:8">
      <c r="A1795" s="107" t="s">
        <v>15</v>
      </c>
      <c r="B1795" s="36">
        <v>11</v>
      </c>
      <c r="C1795" s="36">
        <v>21</v>
      </c>
      <c r="E1795" s="36" t="s">
        <v>1968</v>
      </c>
      <c r="H1795" s="36">
        <f>IF('Раздел 13'!H25+'Раздел 13'!H26&lt;='Раздел 13'!H24,0,1)</f>
        <v>0</v>
      </c>
    </row>
    <row r="1796" spans="1:8">
      <c r="A1796" s="107" t="s">
        <v>15</v>
      </c>
      <c r="B1796" s="36">
        <v>11</v>
      </c>
      <c r="C1796" s="36">
        <v>22</v>
      </c>
      <c r="E1796" s="36" t="s">
        <v>1969</v>
      </c>
      <c r="H1796" s="36">
        <f>IF('Раздел 13'!I25+'Раздел 13'!I26&lt;='Раздел 13'!I24,0,1)</f>
        <v>0</v>
      </c>
    </row>
    <row r="1797" spans="1:8">
      <c r="A1797" s="107" t="s">
        <v>15</v>
      </c>
      <c r="B1797" s="36">
        <v>11</v>
      </c>
      <c r="C1797" s="36">
        <v>23</v>
      </c>
      <c r="E1797" s="36" t="s">
        <v>1970</v>
      </c>
      <c r="H1797" s="36">
        <f>IF('Раздел 13'!J25+'Раздел 13'!J26&lt;='Раздел 13'!J24,0,1)</f>
        <v>0</v>
      </c>
    </row>
    <row r="1798" spans="1:8">
      <c r="A1798" s="107" t="s">
        <v>15</v>
      </c>
      <c r="B1798" s="36">
        <v>11</v>
      </c>
      <c r="C1798" s="36">
        <v>24</v>
      </c>
      <c r="E1798" s="36" t="s">
        <v>1971</v>
      </c>
      <c r="H1798" s="36">
        <f>IF('Раздел 13'!K25+'Раздел 13'!K26&lt;='Раздел 13'!K24,0,1)</f>
        <v>0</v>
      </c>
    </row>
    <row r="1799" spans="1:8">
      <c r="A1799" s="107" t="s">
        <v>15</v>
      </c>
      <c r="B1799" s="36">
        <v>11</v>
      </c>
      <c r="C1799" s="36">
        <v>25</v>
      </c>
      <c r="E1799" s="36" t="s">
        <v>1972</v>
      </c>
      <c r="H1799" s="36">
        <f>IF('Раздел 13'!L25+'Раздел 13'!L26&lt;='Раздел 13'!L24,0,1)</f>
        <v>0</v>
      </c>
    </row>
    <row r="1800" spans="1:8">
      <c r="A1800" s="107" t="s">
        <v>15</v>
      </c>
      <c r="B1800" s="36">
        <v>11</v>
      </c>
      <c r="C1800" s="36">
        <v>26</v>
      </c>
      <c r="E1800" s="36" t="s">
        <v>1973</v>
      </c>
      <c r="H1800" s="36">
        <f>IF('Раздел 13'!M25+'Раздел 13'!M26&lt;='Раздел 13'!M24,0,1)</f>
        <v>0</v>
      </c>
    </row>
    <row r="1801" spans="1:8">
      <c r="A1801" s="107" t="s">
        <v>15</v>
      </c>
      <c r="B1801" s="36">
        <v>11</v>
      </c>
      <c r="C1801" s="36">
        <v>27</v>
      </c>
      <c r="E1801" s="36" t="s">
        <v>1974</v>
      </c>
      <c r="H1801" s="36">
        <f>IF('Раздел 13'!N25+'Раздел 13'!N26&lt;='Раздел 13'!N24,0,1)</f>
        <v>0</v>
      </c>
    </row>
    <row r="1802" spans="1:8">
      <c r="A1802" s="35" t="s">
        <v>15</v>
      </c>
      <c r="B1802" s="35">
        <v>14</v>
      </c>
      <c r="C1802" s="35">
        <v>0</v>
      </c>
      <c r="D1802" s="35"/>
      <c r="E1802" s="108" t="str">
        <f>CONCATENATE("Количество ошибок в разделе 14: ",H1802)</f>
        <v>Количество ошибок в разделе 14: 0</v>
      </c>
      <c r="F1802" s="35"/>
      <c r="G1802" s="35"/>
      <c r="H1802" s="108">
        <f>SUM(H1803:H1830)</f>
        <v>0</v>
      </c>
    </row>
    <row r="1803" spans="1:8">
      <c r="A1803" s="107" t="s">
        <v>15</v>
      </c>
      <c r="B1803" s="36">
        <v>14</v>
      </c>
      <c r="C1803" s="36">
        <v>1</v>
      </c>
      <c r="E1803" s="36" t="s">
        <v>1712</v>
      </c>
      <c r="H1803" s="36">
        <f>IF(AND('Раздел 1'!$D$4=5,'Раздел 14'!D5=0),1,0)</f>
        <v>0</v>
      </c>
    </row>
    <row r="1804" spans="1:8">
      <c r="A1804" s="107" t="s">
        <v>15</v>
      </c>
      <c r="B1804" s="36">
        <v>14</v>
      </c>
      <c r="C1804" s="36">
        <v>2</v>
      </c>
      <c r="E1804" s="36" t="s">
        <v>1713</v>
      </c>
      <c r="H1804" s="36">
        <f>IF(AND('Раздел 1'!$D$4=2,'Раздел 14'!D5=0),1,0)</f>
        <v>0</v>
      </c>
    </row>
    <row r="1805" spans="1:8">
      <c r="A1805" s="107" t="s">
        <v>15</v>
      </c>
      <c r="B1805" s="36">
        <v>14</v>
      </c>
      <c r="C1805" s="36">
        <v>3</v>
      </c>
      <c r="E1805" s="36" t="s">
        <v>1714</v>
      </c>
      <c r="H1805" s="36">
        <f>IF('Раздел 14'!E5&lt;='Раздел 14'!D5,0,1)</f>
        <v>0</v>
      </c>
    </row>
    <row r="1806" spans="1:8">
      <c r="A1806" s="107" t="s">
        <v>15</v>
      </c>
      <c r="B1806" s="36">
        <v>14</v>
      </c>
      <c r="C1806" s="36">
        <v>4</v>
      </c>
      <c r="E1806" s="36" t="s">
        <v>1715</v>
      </c>
      <c r="H1806" s="36">
        <f>IF('Раздел 14'!F5&lt;='Раздел 14'!D5,0,1)</f>
        <v>0</v>
      </c>
    </row>
    <row r="1807" spans="1:8">
      <c r="A1807" t="s">
        <v>15</v>
      </c>
      <c r="B1807" s="36">
        <v>14</v>
      </c>
      <c r="C1807" s="36">
        <v>5</v>
      </c>
      <c r="E1807" s="36" t="s">
        <v>1716</v>
      </c>
      <c r="H1807" s="36">
        <f>IF('Раздел 14'!G5&lt;='Раздел 14'!D5,0,1)</f>
        <v>0</v>
      </c>
    </row>
    <row r="1808" spans="1:8">
      <c r="A1808" t="s">
        <v>15</v>
      </c>
      <c r="B1808" s="36">
        <v>14</v>
      </c>
      <c r="C1808" s="36">
        <v>6</v>
      </c>
      <c r="E1808" s="36" t="s">
        <v>1717</v>
      </c>
      <c r="H1808" s="36">
        <f>IF('Раздел 14'!H5&lt;='Раздел 14'!D5,0,1)</f>
        <v>0</v>
      </c>
    </row>
    <row r="1809" spans="1:8">
      <c r="A1809" t="s">
        <v>15</v>
      </c>
      <c r="B1809" s="36">
        <v>14</v>
      </c>
      <c r="C1809" s="36">
        <v>7</v>
      </c>
      <c r="E1809" s="36" t="s">
        <v>1718</v>
      </c>
      <c r="H1809" s="36">
        <f>IF('Раздел 14'!I5&lt;='Раздел 14'!D5,0,1)</f>
        <v>0</v>
      </c>
    </row>
    <row r="1810" spans="1:8">
      <c r="A1810" t="s">
        <v>15</v>
      </c>
      <c r="B1810" s="36">
        <v>14</v>
      </c>
      <c r="C1810" s="36">
        <v>8</v>
      </c>
      <c r="E1810" s="36" t="s">
        <v>1719</v>
      </c>
      <c r="H1810" s="36">
        <f>IF('Раздел 14'!J5&lt;='Раздел 14'!D5,0,1)</f>
        <v>0</v>
      </c>
    </row>
    <row r="1811" spans="1:8">
      <c r="A1811" t="s">
        <v>15</v>
      </c>
      <c r="B1811" s="36">
        <v>14</v>
      </c>
      <c r="C1811" s="36">
        <v>9</v>
      </c>
      <c r="E1811" s="36" t="s">
        <v>1720</v>
      </c>
      <c r="H1811" s="36">
        <f>IF('Раздел 14'!K5&lt;='Раздел 14'!D5,0,1)</f>
        <v>0</v>
      </c>
    </row>
    <row r="1812" spans="1:8">
      <c r="A1812" t="s">
        <v>15</v>
      </c>
      <c r="B1812" s="36">
        <v>14</v>
      </c>
      <c r="C1812" s="36">
        <v>10</v>
      </c>
      <c r="E1812" s="36" t="s">
        <v>1721</v>
      </c>
      <c r="H1812" s="36">
        <f>IF('Раздел 14'!L5&lt;='Раздел 14'!D5,0,1)</f>
        <v>0</v>
      </c>
    </row>
    <row r="1813" spans="1:8">
      <c r="A1813" t="s">
        <v>15</v>
      </c>
      <c r="B1813" s="36">
        <v>14</v>
      </c>
      <c r="C1813" s="36">
        <v>11</v>
      </c>
      <c r="E1813" s="36" t="s">
        <v>1722</v>
      </c>
      <c r="H1813" s="36">
        <f>IF('Раздел 14'!M5&lt;='Раздел 14'!D5,0,1)</f>
        <v>0</v>
      </c>
    </row>
    <row r="1814" spans="1:8">
      <c r="A1814" t="s">
        <v>15</v>
      </c>
      <c r="B1814" s="36">
        <v>14</v>
      </c>
      <c r="C1814" s="36">
        <v>12</v>
      </c>
      <c r="E1814" s="36" t="s">
        <v>1723</v>
      </c>
      <c r="H1814" s="36">
        <f>IF('Раздел 14'!N5&lt;='Раздел 14'!D5,0,1)</f>
        <v>0</v>
      </c>
    </row>
    <row r="1815" spans="1:8">
      <c r="A1815" t="s">
        <v>15</v>
      </c>
      <c r="B1815" s="36">
        <v>14</v>
      </c>
      <c r="C1815" s="36">
        <v>13</v>
      </c>
      <c r="E1815" s="36" t="s">
        <v>1724</v>
      </c>
      <c r="H1815" s="36">
        <f>IF('Раздел 14'!O5&lt;='Раздел 14'!D5,0,1)</f>
        <v>0</v>
      </c>
    </row>
    <row r="1816" spans="1:8">
      <c r="A1816" t="s">
        <v>15</v>
      </c>
      <c r="B1816" s="36">
        <v>14</v>
      </c>
      <c r="C1816" s="36">
        <v>14</v>
      </c>
      <c r="E1816" s="36" t="s">
        <v>1725</v>
      </c>
      <c r="H1816" s="36">
        <f>IF('Раздел 14'!P5&lt;='Раздел 14'!D5,0,1)</f>
        <v>0</v>
      </c>
    </row>
    <row r="1817" spans="1:8">
      <c r="A1817" t="s">
        <v>15</v>
      </c>
      <c r="B1817" s="36">
        <v>14</v>
      </c>
      <c r="C1817" s="36">
        <v>15</v>
      </c>
      <c r="E1817" s="36" t="s">
        <v>1726</v>
      </c>
      <c r="H1817" s="36">
        <f>IF(SUM('Раздел 14'!Q5:'Раздел 14'!X5)&lt;='Раздел 14'!D5,0,1)</f>
        <v>0</v>
      </c>
    </row>
    <row r="1818" spans="1:8">
      <c r="A1818" t="s">
        <v>15</v>
      </c>
      <c r="B1818" s="36">
        <v>14</v>
      </c>
      <c r="C1818" s="36">
        <v>16</v>
      </c>
      <c r="E1818" s="36" t="s">
        <v>1727</v>
      </c>
      <c r="H1818" s="36">
        <f>IF('Раздел 14'!E6&lt;='Раздел 14'!D6,0,1)</f>
        <v>0</v>
      </c>
    </row>
    <row r="1819" spans="1:8">
      <c r="A1819" t="s">
        <v>15</v>
      </c>
      <c r="B1819" s="36">
        <v>14</v>
      </c>
      <c r="C1819" s="36">
        <v>17</v>
      </c>
      <c r="E1819" s="36" t="s">
        <v>1728</v>
      </c>
      <c r="H1819" s="36">
        <f>IF('Раздел 14'!F6&lt;='Раздел 14'!D6,0,1)</f>
        <v>0</v>
      </c>
    </row>
    <row r="1820" spans="1:8">
      <c r="A1820" t="s">
        <v>15</v>
      </c>
      <c r="B1820" s="36">
        <v>14</v>
      </c>
      <c r="C1820" s="36">
        <v>18</v>
      </c>
      <c r="E1820" s="36" t="s">
        <v>1729</v>
      </c>
      <c r="H1820" s="36">
        <f>IF('Раздел 14'!G6&lt;='Раздел 14'!D6,0,1)</f>
        <v>0</v>
      </c>
    </row>
    <row r="1821" spans="1:8">
      <c r="A1821" t="s">
        <v>15</v>
      </c>
      <c r="B1821" s="36">
        <v>14</v>
      </c>
      <c r="C1821" s="36">
        <v>19</v>
      </c>
      <c r="E1821" s="36" t="s">
        <v>1730</v>
      </c>
      <c r="H1821" s="36">
        <f>IF('Раздел 14'!H6&lt;='Раздел 14'!D6,0,1)</f>
        <v>0</v>
      </c>
    </row>
    <row r="1822" spans="1:8">
      <c r="A1822" t="s">
        <v>15</v>
      </c>
      <c r="B1822" s="36">
        <v>14</v>
      </c>
      <c r="C1822" s="36">
        <v>20</v>
      </c>
      <c r="E1822" s="36" t="s">
        <v>1731</v>
      </c>
      <c r="H1822" s="36">
        <f>IF('Раздел 14'!I6&lt;='Раздел 14'!D6,0,1)</f>
        <v>0</v>
      </c>
    </row>
    <row r="1823" spans="1:8">
      <c r="A1823" s="107" t="s">
        <v>15</v>
      </c>
      <c r="B1823" s="36">
        <v>14</v>
      </c>
      <c r="C1823" s="36">
        <v>21</v>
      </c>
      <c r="E1823" s="36" t="s">
        <v>1732</v>
      </c>
      <c r="H1823" s="36">
        <f>IF('Раздел 14'!J6&lt;='Раздел 14'!D6,0,1)</f>
        <v>0</v>
      </c>
    </row>
    <row r="1824" spans="1:8">
      <c r="A1824" s="107" t="s">
        <v>15</v>
      </c>
      <c r="B1824" s="36">
        <v>14</v>
      </c>
      <c r="C1824" s="36">
        <v>22</v>
      </c>
      <c r="E1824" s="36" t="s">
        <v>1733</v>
      </c>
      <c r="H1824" s="36">
        <f>IF('Раздел 14'!K6&lt;='Раздел 14'!D6,0,1)</f>
        <v>0</v>
      </c>
    </row>
    <row r="1825" spans="1:8">
      <c r="A1825" s="107" t="s">
        <v>15</v>
      </c>
      <c r="B1825" s="36">
        <v>14</v>
      </c>
      <c r="C1825" s="36">
        <v>23</v>
      </c>
      <c r="E1825" s="36" t="s">
        <v>1734</v>
      </c>
      <c r="H1825" s="36">
        <f>IF('Раздел 14'!L6&lt;='Раздел 14'!D6,0,1)</f>
        <v>0</v>
      </c>
    </row>
    <row r="1826" spans="1:8">
      <c r="A1826" s="107" t="s">
        <v>15</v>
      </c>
      <c r="B1826" s="36">
        <v>14</v>
      </c>
      <c r="C1826" s="36">
        <v>24</v>
      </c>
      <c r="E1826" s="36" t="s">
        <v>1735</v>
      </c>
      <c r="H1826" s="36">
        <f>IF('Раздел 14'!M6&lt;='Раздел 14'!D6,0,1)</f>
        <v>0</v>
      </c>
    </row>
    <row r="1827" spans="1:8">
      <c r="A1827" s="107" t="s">
        <v>15</v>
      </c>
      <c r="B1827" s="36">
        <v>14</v>
      </c>
      <c r="C1827" s="36">
        <v>25</v>
      </c>
      <c r="E1827" s="36" t="s">
        <v>1736</v>
      </c>
      <c r="H1827" s="36">
        <f>IF('Раздел 14'!N6&lt;='Раздел 14'!D6,0,1)</f>
        <v>0</v>
      </c>
    </row>
    <row r="1828" spans="1:8">
      <c r="A1828" s="107" t="s">
        <v>15</v>
      </c>
      <c r="B1828" s="36">
        <v>14</v>
      </c>
      <c r="C1828" s="36">
        <v>26</v>
      </c>
      <c r="E1828" s="36" t="s">
        <v>1737</v>
      </c>
      <c r="H1828" s="36">
        <f>IF('Раздел 14'!O6&lt;='Раздел 14'!D6,0,1)</f>
        <v>0</v>
      </c>
    </row>
    <row r="1829" spans="1:8">
      <c r="A1829" s="107" t="s">
        <v>15</v>
      </c>
      <c r="B1829" s="36">
        <v>14</v>
      </c>
      <c r="C1829" s="36">
        <v>27</v>
      </c>
      <c r="E1829" s="36" t="s">
        <v>1738</v>
      </c>
      <c r="H1829" s="36">
        <f>IF('Раздел 14'!P6&lt;='Раздел 14'!D6,0,1)</f>
        <v>0</v>
      </c>
    </row>
    <row r="1830" spans="1:8">
      <c r="A1830" s="107" t="s">
        <v>15</v>
      </c>
      <c r="B1830" s="36">
        <v>14</v>
      </c>
      <c r="C1830" s="36">
        <v>28</v>
      </c>
      <c r="E1830" s="36" t="s">
        <v>1739</v>
      </c>
      <c r="H1830" s="36">
        <f>IF(SUM('Раздел 14'!Q6:'Раздел 14'!X6)&lt;='Раздел 14'!D6,0,1)</f>
        <v>0</v>
      </c>
    </row>
    <row r="1831" spans="1:8">
      <c r="A1831" s="35" t="s">
        <v>15</v>
      </c>
      <c r="B1831" s="35">
        <v>15</v>
      </c>
      <c r="C1831" s="35">
        <v>0</v>
      </c>
      <c r="D1831" s="35"/>
      <c r="E1831" s="108" t="str">
        <f>CONCATENATE("Количество ошибок в разделе 15: ",H1831)</f>
        <v>Количество ошибок в разделе 15: 0</v>
      </c>
      <c r="F1831" s="35"/>
      <c r="G1831" s="35"/>
      <c r="H1831" s="108">
        <f>SUM(H1832:H1857)</f>
        <v>0</v>
      </c>
    </row>
    <row r="1832" spans="1:8">
      <c r="A1832" s="107" t="s">
        <v>15</v>
      </c>
      <c r="B1832" s="36">
        <v>15</v>
      </c>
      <c r="C1832" s="36">
        <v>1</v>
      </c>
      <c r="E1832" s="36" t="s">
        <v>1696</v>
      </c>
      <c r="H1832" s="36">
        <f>IF(AND('Раздел 1'!$D$4=5,'Раздел 15'!D5=0),1,0)</f>
        <v>0</v>
      </c>
    </row>
    <row r="1833" spans="1:8">
      <c r="A1833" s="107" t="s">
        <v>15</v>
      </c>
      <c r="B1833" s="36">
        <v>15</v>
      </c>
      <c r="C1833" s="36">
        <v>2</v>
      </c>
      <c r="E1833" s="36" t="s">
        <v>1697</v>
      </c>
      <c r="H1833" s="36">
        <f>IF(AND('Раздел 1'!$D$4=5,'Раздел 15'!E5=0),1,0)</f>
        <v>0</v>
      </c>
    </row>
    <row r="1834" spans="1:8">
      <c r="A1834" s="107" t="s">
        <v>15</v>
      </c>
      <c r="B1834" s="36">
        <v>15</v>
      </c>
      <c r="C1834" s="36">
        <v>3</v>
      </c>
      <c r="E1834" s="36" t="s">
        <v>1698</v>
      </c>
      <c r="H1834" s="36">
        <f>IF(AND('Раздел 1'!$D$4=5,'Раздел 15'!F5=0),1,0)</f>
        <v>0</v>
      </c>
    </row>
    <row r="1835" spans="1:8">
      <c r="A1835" s="107" t="s">
        <v>15</v>
      </c>
      <c r="B1835" s="36">
        <v>15</v>
      </c>
      <c r="C1835" s="36">
        <v>4</v>
      </c>
      <c r="E1835" s="36" t="s">
        <v>1699</v>
      </c>
      <c r="H1835" s="36">
        <f>IF(AND('Раздел 1'!$D$4=5,'Раздел 15'!G5=0),1,0)</f>
        <v>0</v>
      </c>
    </row>
    <row r="1836" spans="1:8">
      <c r="A1836" s="107" t="s">
        <v>15</v>
      </c>
      <c r="B1836" s="36">
        <v>15</v>
      </c>
      <c r="C1836" s="36">
        <v>5</v>
      </c>
      <c r="E1836" s="36" t="s">
        <v>1700</v>
      </c>
      <c r="H1836" s="36">
        <f>IF(AND('Раздел 1'!$D$4=5,'Раздел 15'!H5=0),1,0)</f>
        <v>0</v>
      </c>
    </row>
    <row r="1837" spans="1:8">
      <c r="A1837" s="107" t="s">
        <v>15</v>
      </c>
      <c r="B1837" s="36">
        <v>15</v>
      </c>
      <c r="C1837" s="36">
        <v>6</v>
      </c>
      <c r="E1837" s="36" t="s">
        <v>1701</v>
      </c>
      <c r="H1837" s="36">
        <f>IF(AND('Раздел 1'!$D$4=5,'Раздел 15'!I5=0),1,0)</f>
        <v>0</v>
      </c>
    </row>
    <row r="1838" spans="1:8">
      <c r="A1838" s="107" t="s">
        <v>15</v>
      </c>
      <c r="B1838" s="36">
        <v>15</v>
      </c>
      <c r="C1838" s="36">
        <v>7</v>
      </c>
      <c r="E1838" s="36" t="s">
        <v>1702</v>
      </c>
      <c r="H1838" s="36">
        <f>IF(AND('Раздел 1'!$D$4=5,'Раздел 15'!J5=0),1,0)</f>
        <v>0</v>
      </c>
    </row>
    <row r="1839" spans="1:8">
      <c r="A1839" s="107" t="s">
        <v>15</v>
      </c>
      <c r="B1839" s="36">
        <v>15</v>
      </c>
      <c r="C1839" s="36">
        <v>8</v>
      </c>
      <c r="E1839" s="36" t="s">
        <v>1703</v>
      </c>
      <c r="H1839" s="36">
        <f>IF(AND('Раздел 1'!$D$4=5,'Раздел 15'!K5=0),1,0)</f>
        <v>0</v>
      </c>
    </row>
    <row r="1840" spans="1:8">
      <c r="A1840" s="107" t="s">
        <v>15</v>
      </c>
      <c r="B1840" s="36">
        <v>15</v>
      </c>
      <c r="C1840" s="36">
        <v>9</v>
      </c>
      <c r="E1840" s="36" t="s">
        <v>1704</v>
      </c>
      <c r="H1840" s="36">
        <f>IF(AND('Раздел 1'!$D$4=2,'Раздел 15'!D5=0),1,0)</f>
        <v>0</v>
      </c>
    </row>
    <row r="1841" spans="1:8" ht="12" customHeight="1">
      <c r="A1841" s="107" t="s">
        <v>15</v>
      </c>
      <c r="B1841" s="36">
        <v>15</v>
      </c>
      <c r="C1841" s="36">
        <v>10</v>
      </c>
      <c r="E1841" s="36" t="s">
        <v>1705</v>
      </c>
      <c r="H1841" s="36">
        <f>IF(AND('Раздел 1'!$D$4=2,'Раздел 15'!E5=0),1,0)</f>
        <v>0</v>
      </c>
    </row>
    <row r="1842" spans="1:8">
      <c r="A1842" s="107" t="s">
        <v>15</v>
      </c>
      <c r="B1842" s="36">
        <v>15</v>
      </c>
      <c r="C1842" s="36">
        <v>11</v>
      </c>
      <c r="E1842" s="36" t="s">
        <v>1706</v>
      </c>
      <c r="H1842" s="36">
        <f>IF(AND('Раздел 1'!$D$4=2,'Раздел 15'!F5=0),1,0)</f>
        <v>0</v>
      </c>
    </row>
    <row r="1843" spans="1:8" ht="12" customHeight="1">
      <c r="A1843" s="107" t="s">
        <v>15</v>
      </c>
      <c r="B1843" s="36">
        <v>15</v>
      </c>
      <c r="C1843" s="36">
        <v>12</v>
      </c>
      <c r="E1843" s="36" t="s">
        <v>1707</v>
      </c>
      <c r="H1843" s="36">
        <f>IF(AND('Раздел 1'!$D$4=2,'Раздел 15'!G5=0),1,0)</f>
        <v>0</v>
      </c>
    </row>
    <row r="1844" spans="1:8">
      <c r="A1844" s="107" t="s">
        <v>15</v>
      </c>
      <c r="B1844" s="36">
        <v>15</v>
      </c>
      <c r="C1844" s="36">
        <v>13</v>
      </c>
      <c r="E1844" s="36" t="s">
        <v>1708</v>
      </c>
      <c r="H1844" s="36">
        <f>IF(AND('Раздел 1'!$D$4=2,'Раздел 15'!H5=0),1,0)</f>
        <v>0</v>
      </c>
    </row>
    <row r="1845" spans="1:8" ht="12" customHeight="1">
      <c r="A1845" s="107" t="s">
        <v>15</v>
      </c>
      <c r="B1845" s="36">
        <v>15</v>
      </c>
      <c r="C1845" s="36">
        <v>14</v>
      </c>
      <c r="E1845" s="36" t="s">
        <v>1709</v>
      </c>
      <c r="H1845" s="36">
        <f>IF(AND('Раздел 1'!$D$4=2,'Раздел 15'!I5=0),1,0)</f>
        <v>0</v>
      </c>
    </row>
    <row r="1846" spans="1:8">
      <c r="A1846" s="107" t="s">
        <v>15</v>
      </c>
      <c r="B1846" s="36">
        <v>15</v>
      </c>
      <c r="C1846" s="36">
        <v>15</v>
      </c>
      <c r="E1846" s="36" t="s">
        <v>1710</v>
      </c>
      <c r="H1846" s="36">
        <f>IF(AND('Раздел 1'!$D$4=2,'Раздел 15'!J5=0),1,0)</f>
        <v>0</v>
      </c>
    </row>
    <row r="1847" spans="1:8" ht="12" customHeight="1">
      <c r="A1847" s="107" t="s">
        <v>15</v>
      </c>
      <c r="B1847" s="36">
        <v>15</v>
      </c>
      <c r="C1847" s="36">
        <v>16</v>
      </c>
      <c r="E1847" s="36" t="s">
        <v>1711</v>
      </c>
      <c r="H1847" s="36">
        <f>IF(AND('Раздел 1'!$D$4=2,'Раздел 15'!K5=0),1,0)</f>
        <v>0</v>
      </c>
    </row>
    <row r="1848" spans="1:8">
      <c r="A1848" s="107" t="s">
        <v>15</v>
      </c>
      <c r="B1848" s="36">
        <v>15</v>
      </c>
      <c r="C1848" s="36">
        <v>17</v>
      </c>
      <c r="E1848" s="36" t="s">
        <v>1694</v>
      </c>
      <c r="H1848" s="36">
        <f>IF(OR(SUM('Раздел 15'!D5:K5)=15,SUM('Раздел 15'!D5:K5)=0),0,1)</f>
        <v>0</v>
      </c>
    </row>
    <row r="1849" spans="1:8" ht="12" customHeight="1">
      <c r="A1849" s="107" t="s">
        <v>15</v>
      </c>
      <c r="B1849" s="36">
        <v>15</v>
      </c>
      <c r="C1849" s="36">
        <v>18</v>
      </c>
      <c r="E1849" s="36" t="s">
        <v>1695</v>
      </c>
      <c r="H1849" s="36">
        <f>IF(OR(SUM('Раздел 15'!D6:K6)=15,SUM('Раздел 15'!D6:K6)=0),0,1)</f>
        <v>0</v>
      </c>
    </row>
    <row r="1850" spans="1:8" ht="12" customHeight="1">
      <c r="A1850" s="107" t="s">
        <v>15</v>
      </c>
      <c r="B1850" s="36">
        <v>15</v>
      </c>
      <c r="C1850" s="36">
        <v>19</v>
      </c>
      <c r="E1850" s="36" t="s">
        <v>1879</v>
      </c>
      <c r="H1850" s="36">
        <f>IF(OR(SUM('Раздел 15'!D7:K7)=15,SUM('Раздел 15'!D7:K7)=0),0,1)</f>
        <v>0</v>
      </c>
    </row>
    <row r="1851" spans="1:8" ht="12" customHeight="1">
      <c r="A1851" s="107" t="s">
        <v>15</v>
      </c>
      <c r="B1851" s="36">
        <v>15</v>
      </c>
      <c r="C1851" s="36">
        <v>20</v>
      </c>
      <c r="E1851" s="36" t="s">
        <v>1880</v>
      </c>
      <c r="H1851" s="36">
        <f>IF(OR(SUM('Раздел 15'!D8:K8)=15,SUM('Раздел 15'!D8:K8)=0),0,1)</f>
        <v>0</v>
      </c>
    </row>
    <row r="1852" spans="1:8" ht="12" customHeight="1">
      <c r="A1852" s="107" t="s">
        <v>15</v>
      </c>
      <c r="B1852" s="36">
        <v>15</v>
      </c>
      <c r="C1852" s="36">
        <v>21</v>
      </c>
      <c r="E1852" s="36" t="s">
        <v>1881</v>
      </c>
      <c r="H1852" s="36">
        <f>IF(OR(SUM('Раздел 15'!D9:K9)=15,SUM('Раздел 15'!D9:K9)=0),0,1)</f>
        <v>0</v>
      </c>
    </row>
    <row r="1853" spans="1:8" ht="12" customHeight="1">
      <c r="A1853" s="107" t="s">
        <v>15</v>
      </c>
      <c r="B1853" s="36">
        <v>15</v>
      </c>
      <c r="C1853" s="36">
        <v>22</v>
      </c>
      <c r="E1853" s="36" t="s">
        <v>1882</v>
      </c>
      <c r="H1853" s="36">
        <f>IF(OR(SUM('Раздел 15'!D10:K10)=15,SUM('Раздел 15'!D10:K10)=0),0,1)</f>
        <v>0</v>
      </c>
    </row>
    <row r="1854" spans="1:8" ht="12" customHeight="1">
      <c r="A1854" s="107" t="s">
        <v>15</v>
      </c>
      <c r="B1854" s="36">
        <v>15</v>
      </c>
      <c r="C1854" s="36">
        <v>23</v>
      </c>
      <c r="E1854" s="36" t="s">
        <v>1883</v>
      </c>
      <c r="H1854" s="36">
        <f>IF(OR(SUM('Раздел 15'!D11:K11)=15,SUM('Раздел 15'!D11:K11)=0),0,1)</f>
        <v>0</v>
      </c>
    </row>
    <row r="1855" spans="1:8" ht="12" customHeight="1">
      <c r="A1855" s="107" t="s">
        <v>15</v>
      </c>
      <c r="B1855" s="36">
        <v>15</v>
      </c>
      <c r="C1855" s="36">
        <v>24</v>
      </c>
      <c r="E1855" s="36" t="s">
        <v>1884</v>
      </c>
      <c r="H1855" s="36">
        <f>IF(OR(SUM('Раздел 15'!D12:K12)=15,SUM('Раздел 15'!D12:K12)=0),0,1)</f>
        <v>0</v>
      </c>
    </row>
    <row r="1856" spans="1:8" ht="12" customHeight="1">
      <c r="A1856" s="107" t="s">
        <v>15</v>
      </c>
      <c r="B1856" s="36">
        <v>15</v>
      </c>
      <c r="C1856" s="36">
        <v>25</v>
      </c>
      <c r="E1856" s="36" t="s">
        <v>1885</v>
      </c>
      <c r="H1856" s="36">
        <f>IF(OR(SUM('Раздел 15'!D13:K13)=15,SUM('Раздел 15'!D13:K13)=0),0,1)</f>
        <v>0</v>
      </c>
    </row>
    <row r="1857" spans="1:8" ht="12" customHeight="1">
      <c r="A1857" s="107" t="s">
        <v>15</v>
      </c>
      <c r="B1857" s="36">
        <v>15</v>
      </c>
      <c r="C1857" s="36">
        <v>26</v>
      </c>
      <c r="E1857" s="36" t="s">
        <v>1886</v>
      </c>
      <c r="H1857" s="36">
        <f>IF(OR(SUM('Раздел 15'!D14:K14)=15,SUM('Раздел 15'!D14:K14)=0),0,1)</f>
        <v>0</v>
      </c>
    </row>
    <row r="1858" spans="1:8">
      <c r="A1858" s="35" t="s">
        <v>15</v>
      </c>
      <c r="B1858" s="35">
        <v>16</v>
      </c>
      <c r="C1858" s="35">
        <v>0</v>
      </c>
      <c r="D1858" s="35"/>
      <c r="E1858" s="108" t="str">
        <f>CONCATENATE("Количество ошибок в разделе 16: ",H1858)</f>
        <v>Количество ошибок в разделе 16: 0</v>
      </c>
      <c r="F1858" s="35"/>
      <c r="G1858" s="35"/>
      <c r="H1858" s="108">
        <f>SUM(H1859:H1900)</f>
        <v>0</v>
      </c>
    </row>
    <row r="1859" spans="1:8">
      <c r="A1859" s="107" t="s">
        <v>15</v>
      </c>
      <c r="B1859" s="36">
        <v>16</v>
      </c>
      <c r="C1859" s="36">
        <v>1</v>
      </c>
      <c r="E1859" s="36" t="s">
        <v>1652</v>
      </c>
      <c r="H1859" s="36">
        <f>IF(AND('Раздел 1'!$D$4=5,'Раздел 16'!D4=0),1,0)</f>
        <v>0</v>
      </c>
    </row>
    <row r="1860" spans="1:8">
      <c r="A1860" s="107" t="s">
        <v>15</v>
      </c>
      <c r="B1860" s="36">
        <v>16</v>
      </c>
      <c r="C1860" s="36">
        <v>3</v>
      </c>
      <c r="E1860" s="36" t="s">
        <v>1654</v>
      </c>
      <c r="H1860" s="36">
        <f>IF(AND('Раздел 1'!$D$4=5,'Раздел 16'!D5=0),1,0)</f>
        <v>0</v>
      </c>
    </row>
    <row r="1861" spans="1:8">
      <c r="A1861" s="107" t="s">
        <v>15</v>
      </c>
      <c r="B1861" s="36">
        <v>16</v>
      </c>
      <c r="C1861" s="36">
        <v>5</v>
      </c>
      <c r="E1861" s="36" t="s">
        <v>1656</v>
      </c>
      <c r="H1861" s="36">
        <f>IF(AND('Раздел 1'!$D$4=5,'Раздел 16'!D6=0),1,0)</f>
        <v>0</v>
      </c>
    </row>
    <row r="1862" spans="1:8">
      <c r="A1862" s="107" t="s">
        <v>15</v>
      </c>
      <c r="B1862" s="36">
        <v>16</v>
      </c>
      <c r="C1862" s="36">
        <v>7</v>
      </c>
      <c r="E1862" s="36" t="s">
        <v>1658</v>
      </c>
      <c r="H1862" s="36">
        <f>IF(AND('Раздел 1'!$D$4=5,'Раздел 16'!D7=0),1,0)</f>
        <v>0</v>
      </c>
    </row>
    <row r="1863" spans="1:8">
      <c r="A1863" t="s">
        <v>15</v>
      </c>
      <c r="B1863" s="36">
        <v>16</v>
      </c>
      <c r="C1863" s="36">
        <v>9</v>
      </c>
      <c r="E1863" s="36" t="s">
        <v>1660</v>
      </c>
      <c r="H1863" s="36">
        <f>IF(AND('Раздел 1'!$D$4=5,'Раздел 16'!D8=0),1,0)</f>
        <v>0</v>
      </c>
    </row>
    <row r="1864" spans="1:8">
      <c r="A1864" t="s">
        <v>15</v>
      </c>
      <c r="B1864" s="36">
        <v>16</v>
      </c>
      <c r="C1864" s="36">
        <v>11</v>
      </c>
      <c r="E1864" s="36" t="s">
        <v>1662</v>
      </c>
      <c r="H1864" s="36">
        <f>IF(AND('Раздел 1'!$D$4=5,'Раздел 16'!D9=0),1,0)</f>
        <v>0</v>
      </c>
    </row>
    <row r="1865" spans="1:8">
      <c r="A1865" t="s">
        <v>15</v>
      </c>
      <c r="B1865" s="36">
        <v>16</v>
      </c>
      <c r="C1865" s="36">
        <v>13</v>
      </c>
      <c r="E1865" s="36" t="s">
        <v>1664</v>
      </c>
      <c r="H1865" s="36">
        <f>IF(AND('Раздел 1'!$D$4=5,'Раздел 16'!D10=0),1,0)</f>
        <v>0</v>
      </c>
    </row>
    <row r="1866" spans="1:8">
      <c r="A1866" t="s">
        <v>15</v>
      </c>
      <c r="B1866" s="36">
        <v>16</v>
      </c>
      <c r="C1866" s="36">
        <v>15</v>
      </c>
      <c r="E1866" s="36" t="s">
        <v>1666</v>
      </c>
      <c r="H1866" s="36">
        <f>IF(AND('Раздел 1'!$D$4=5,'Раздел 16'!D11=0),1,0)</f>
        <v>0</v>
      </c>
    </row>
    <row r="1867" spans="1:8">
      <c r="A1867" t="s">
        <v>15</v>
      </c>
      <c r="B1867" s="36">
        <v>16</v>
      </c>
      <c r="C1867" s="36">
        <v>17</v>
      </c>
      <c r="E1867" s="36" t="s">
        <v>1668</v>
      </c>
      <c r="H1867" s="36">
        <f>IF(AND('Раздел 1'!$D$4=5,'Раздел 16'!D12=0),1,0)</f>
        <v>0</v>
      </c>
    </row>
    <row r="1868" spans="1:8">
      <c r="A1868" t="s">
        <v>15</v>
      </c>
      <c r="B1868" s="36">
        <v>16</v>
      </c>
      <c r="C1868" s="36">
        <v>19</v>
      </c>
      <c r="E1868" s="36" t="s">
        <v>1670</v>
      </c>
      <c r="H1868" s="36">
        <f>IF(AND('Раздел 1'!$D$4=5,'Раздел 16'!D13=0),1,0)</f>
        <v>0</v>
      </c>
    </row>
    <row r="1869" spans="1:8">
      <c r="A1869" t="s">
        <v>15</v>
      </c>
      <c r="B1869" s="36">
        <v>16</v>
      </c>
      <c r="C1869" s="36">
        <v>21</v>
      </c>
      <c r="E1869" s="36" t="s">
        <v>1672</v>
      </c>
      <c r="H1869" s="36">
        <f>IF(AND('Раздел 1'!$D$4=5,'Раздел 16'!D14=0),1,0)</f>
        <v>0</v>
      </c>
    </row>
    <row r="1870" spans="1:8">
      <c r="A1870" t="s">
        <v>15</v>
      </c>
      <c r="B1870" s="36">
        <v>16</v>
      </c>
      <c r="C1870" s="36">
        <v>23</v>
      </c>
      <c r="E1870" s="36" t="s">
        <v>1674</v>
      </c>
      <c r="H1870" s="36">
        <f>IF(AND('Раздел 1'!$D$4=5,'Раздел 16'!D15=0),1,0)</f>
        <v>0</v>
      </c>
    </row>
    <row r="1871" spans="1:8">
      <c r="A1871" t="s">
        <v>15</v>
      </c>
      <c r="B1871" s="36">
        <v>16</v>
      </c>
      <c r="C1871" s="36">
        <v>25</v>
      </c>
      <c r="E1871" s="36" t="s">
        <v>1676</v>
      </c>
      <c r="H1871" s="36">
        <f>IF(AND('Раздел 1'!$D$4=5,'Раздел 16'!D16=0),1,0)</f>
        <v>0</v>
      </c>
    </row>
    <row r="1872" spans="1:8">
      <c r="A1872" t="s">
        <v>15</v>
      </c>
      <c r="B1872" s="36">
        <v>16</v>
      </c>
      <c r="C1872" s="36">
        <v>27</v>
      </c>
      <c r="E1872" s="36" t="s">
        <v>1678</v>
      </c>
      <c r="H1872" s="36">
        <f>IF(AND('Раздел 1'!$D$4=5,'Раздел 16'!D17=0),1,0)</f>
        <v>0</v>
      </c>
    </row>
    <row r="1873" spans="1:8">
      <c r="A1873" t="s">
        <v>15</v>
      </c>
      <c r="B1873" s="36">
        <v>16</v>
      </c>
      <c r="C1873" s="36">
        <v>29</v>
      </c>
      <c r="E1873" s="36" t="s">
        <v>1680</v>
      </c>
      <c r="H1873" s="36">
        <f>IF(AND('Раздел 1'!$D$4=5,'Раздел 16'!D18=0),1,0)</f>
        <v>0</v>
      </c>
    </row>
    <row r="1874" spans="1:8">
      <c r="A1874" t="s">
        <v>15</v>
      </c>
      <c r="B1874" s="36">
        <v>16</v>
      </c>
      <c r="C1874" s="36">
        <v>31</v>
      </c>
      <c r="E1874" s="36" t="s">
        <v>1682</v>
      </c>
      <c r="H1874" s="36">
        <f>IF(AND('Раздел 1'!$D$4=5,'Раздел 16'!D19=0),1,0)</f>
        <v>0</v>
      </c>
    </row>
    <row r="1875" spans="1:8">
      <c r="A1875" t="s">
        <v>15</v>
      </c>
      <c r="B1875" s="36">
        <v>16</v>
      </c>
      <c r="C1875" s="36">
        <v>33</v>
      </c>
      <c r="E1875" s="36" t="s">
        <v>1684</v>
      </c>
      <c r="H1875" s="36">
        <f>IF(AND('Раздел 1'!$D$4=5,'Раздел 16'!D20=0),1,0)</f>
        <v>0</v>
      </c>
    </row>
    <row r="1876" spans="1:8">
      <c r="A1876" t="s">
        <v>15</v>
      </c>
      <c r="B1876" s="36">
        <v>16</v>
      </c>
      <c r="C1876" s="36">
        <v>35</v>
      </c>
      <c r="E1876" s="36" t="s">
        <v>1686</v>
      </c>
      <c r="H1876" s="36">
        <f>IF(AND('Раздел 1'!$D$4=5,'Раздел 16'!D21=0),1,0)</f>
        <v>0</v>
      </c>
    </row>
    <row r="1877" spans="1:8">
      <c r="A1877" t="s">
        <v>15</v>
      </c>
      <c r="B1877" s="36">
        <v>16</v>
      </c>
      <c r="C1877" s="36">
        <v>37</v>
      </c>
      <c r="E1877" s="36" t="s">
        <v>1688</v>
      </c>
      <c r="H1877" s="36">
        <f>IF(AND('Раздел 1'!$D$4=5,'Раздел 16'!D22=0),1,0)</f>
        <v>0</v>
      </c>
    </row>
    <row r="1878" spans="1:8">
      <c r="A1878" t="s">
        <v>15</v>
      </c>
      <c r="B1878" s="36">
        <v>16</v>
      </c>
      <c r="C1878" s="36">
        <v>39</v>
      </c>
      <c r="E1878" s="36" t="s">
        <v>1690</v>
      </c>
      <c r="H1878" s="36">
        <f>IF(AND('Раздел 1'!$D$4=5,'Раздел 16'!D23=0),1,0)</f>
        <v>0</v>
      </c>
    </row>
    <row r="1879" spans="1:8">
      <c r="A1879" t="s">
        <v>15</v>
      </c>
      <c r="B1879" s="36">
        <v>16</v>
      </c>
      <c r="C1879" s="36">
        <v>41</v>
      </c>
      <c r="E1879" s="36" t="s">
        <v>1692</v>
      </c>
      <c r="H1879" s="36">
        <f>IF(AND('Раздел 1'!$D$4=5,'Раздел 16'!D24=0),1,0)</f>
        <v>0</v>
      </c>
    </row>
    <row r="1880" spans="1:8">
      <c r="A1880" t="s">
        <v>15</v>
      </c>
      <c r="B1880" s="36">
        <v>16</v>
      </c>
      <c r="C1880" s="36">
        <v>2</v>
      </c>
      <c r="E1880" s="36" t="s">
        <v>1653</v>
      </c>
      <c r="H1880" s="36">
        <f>IF(AND('Раздел 1'!$D$4=2,'Раздел 16'!D4=0),1,0)</f>
        <v>0</v>
      </c>
    </row>
    <row r="1881" spans="1:8">
      <c r="A1881" t="s">
        <v>15</v>
      </c>
      <c r="B1881" s="36">
        <v>16</v>
      </c>
      <c r="C1881" s="36">
        <v>4</v>
      </c>
      <c r="E1881" s="36" t="s">
        <v>1655</v>
      </c>
      <c r="H1881" s="36">
        <f>IF(AND('Раздел 1'!$D$4=2,'Раздел 16'!D5=0),1,0)</f>
        <v>0</v>
      </c>
    </row>
    <row r="1882" spans="1:8">
      <c r="A1882" t="s">
        <v>15</v>
      </c>
      <c r="B1882" s="36">
        <v>16</v>
      </c>
      <c r="C1882" s="36">
        <v>6</v>
      </c>
      <c r="E1882" s="36" t="s">
        <v>1657</v>
      </c>
      <c r="H1882" s="36">
        <f>IF(AND('Раздел 1'!$D$4=2,'Раздел 16'!D6=0),1,0)</f>
        <v>0</v>
      </c>
    </row>
    <row r="1883" spans="1:8">
      <c r="A1883" t="s">
        <v>15</v>
      </c>
      <c r="B1883" s="36">
        <v>16</v>
      </c>
      <c r="C1883" s="36">
        <v>8</v>
      </c>
      <c r="E1883" s="36" t="s">
        <v>1659</v>
      </c>
      <c r="H1883" s="36">
        <f>IF(AND('Раздел 1'!$D$4=2,'Раздел 16'!D7=0),1,0)</f>
        <v>0</v>
      </c>
    </row>
    <row r="1884" spans="1:8">
      <c r="A1884" t="s">
        <v>15</v>
      </c>
      <c r="B1884" s="36">
        <v>16</v>
      </c>
      <c r="C1884" s="36">
        <v>10</v>
      </c>
      <c r="E1884" s="36" t="s">
        <v>1661</v>
      </c>
      <c r="H1884" s="36">
        <f>IF(AND('Раздел 1'!$D$4=2,'Раздел 16'!D8=0),1,0)</f>
        <v>0</v>
      </c>
    </row>
    <row r="1885" spans="1:8">
      <c r="A1885" t="s">
        <v>15</v>
      </c>
      <c r="B1885" s="36">
        <v>16</v>
      </c>
      <c r="C1885" s="36">
        <v>12</v>
      </c>
      <c r="E1885" s="36" t="s">
        <v>1663</v>
      </c>
      <c r="H1885" s="36">
        <f>IF(AND('Раздел 1'!$D$4=2,'Раздел 16'!D9=0),1,0)</f>
        <v>0</v>
      </c>
    </row>
    <row r="1886" spans="1:8">
      <c r="A1886" t="s">
        <v>15</v>
      </c>
      <c r="B1886" s="36">
        <v>16</v>
      </c>
      <c r="C1886" s="36">
        <v>14</v>
      </c>
      <c r="E1886" s="36" t="s">
        <v>1665</v>
      </c>
      <c r="H1886" s="36">
        <f>IF(AND('Раздел 1'!$D$4=2,'Раздел 16'!D10=0),1,0)</f>
        <v>0</v>
      </c>
    </row>
    <row r="1887" spans="1:8">
      <c r="A1887" t="s">
        <v>15</v>
      </c>
      <c r="B1887" s="36">
        <v>16</v>
      </c>
      <c r="C1887" s="36">
        <v>16</v>
      </c>
      <c r="E1887" s="36" t="s">
        <v>1667</v>
      </c>
      <c r="H1887" s="36">
        <f>IF(AND('Раздел 1'!$D$4=2,'Раздел 16'!D11=0),1,0)</f>
        <v>0</v>
      </c>
    </row>
    <row r="1888" spans="1:8">
      <c r="A1888" t="s">
        <v>15</v>
      </c>
      <c r="B1888" s="36">
        <v>16</v>
      </c>
      <c r="C1888" s="36">
        <v>18</v>
      </c>
      <c r="E1888" s="36" t="s">
        <v>1669</v>
      </c>
      <c r="H1888" s="36">
        <f>IF(AND('Раздел 1'!$D$4=2,'Раздел 16'!D12=0),1,0)</f>
        <v>0</v>
      </c>
    </row>
    <row r="1889" spans="1:8">
      <c r="A1889" t="s">
        <v>15</v>
      </c>
      <c r="B1889" s="36">
        <v>16</v>
      </c>
      <c r="C1889" s="36">
        <v>20</v>
      </c>
      <c r="E1889" s="36" t="s">
        <v>1671</v>
      </c>
      <c r="H1889" s="36">
        <f>IF(AND('Раздел 1'!$D$4=2,'Раздел 16'!D13=0),1,0)</f>
        <v>0</v>
      </c>
    </row>
    <row r="1890" spans="1:8">
      <c r="A1890" t="s">
        <v>15</v>
      </c>
      <c r="B1890" s="36">
        <v>16</v>
      </c>
      <c r="C1890" s="36">
        <v>22</v>
      </c>
      <c r="E1890" s="36" t="s">
        <v>1673</v>
      </c>
      <c r="H1890" s="36">
        <f>IF(AND('Раздел 1'!$D$4=2,'Раздел 16'!D14=0),1,0)</f>
        <v>0</v>
      </c>
    </row>
    <row r="1891" spans="1:8">
      <c r="A1891" t="s">
        <v>15</v>
      </c>
      <c r="B1891" s="36">
        <v>16</v>
      </c>
      <c r="C1891" s="36">
        <v>24</v>
      </c>
      <c r="E1891" s="36" t="s">
        <v>1675</v>
      </c>
      <c r="H1891" s="36">
        <f>IF(AND('Раздел 1'!$D$4=2,'Раздел 16'!D15=0),1,0)</f>
        <v>0</v>
      </c>
    </row>
    <row r="1892" spans="1:8">
      <c r="A1892" t="s">
        <v>15</v>
      </c>
      <c r="B1892" s="36">
        <v>16</v>
      </c>
      <c r="C1892" s="36">
        <v>26</v>
      </c>
      <c r="E1892" s="36" t="s">
        <v>1677</v>
      </c>
      <c r="H1892" s="36">
        <f>IF(AND('Раздел 1'!$D$4=2,'Раздел 16'!D16=0),1,0)</f>
        <v>0</v>
      </c>
    </row>
    <row r="1893" spans="1:8">
      <c r="A1893" t="s">
        <v>15</v>
      </c>
      <c r="B1893" s="36">
        <v>16</v>
      </c>
      <c r="C1893" s="36">
        <v>28</v>
      </c>
      <c r="E1893" s="36" t="s">
        <v>1679</v>
      </c>
      <c r="H1893" s="36">
        <f>IF(AND('Раздел 1'!$D$4=2,'Раздел 16'!D17=0),1,0)</f>
        <v>0</v>
      </c>
    </row>
    <row r="1894" spans="1:8">
      <c r="A1894" t="s">
        <v>15</v>
      </c>
      <c r="B1894" s="36">
        <v>16</v>
      </c>
      <c r="C1894" s="36">
        <v>30</v>
      </c>
      <c r="E1894" s="36" t="s">
        <v>1681</v>
      </c>
      <c r="H1894" s="36">
        <f>IF(AND('Раздел 1'!$D$4=2,'Раздел 16'!D18=0),1,0)</f>
        <v>0</v>
      </c>
    </row>
    <row r="1895" spans="1:8">
      <c r="A1895" s="107" t="s">
        <v>15</v>
      </c>
      <c r="B1895" s="36">
        <v>16</v>
      </c>
      <c r="C1895" s="36">
        <v>32</v>
      </c>
      <c r="E1895" s="36" t="s">
        <v>1683</v>
      </c>
      <c r="H1895" s="36">
        <f>IF(AND('Раздел 1'!$D$4=2,'Раздел 16'!D19=0),1,0)</f>
        <v>0</v>
      </c>
    </row>
    <row r="1896" spans="1:8">
      <c r="A1896" s="107" t="s">
        <v>15</v>
      </c>
      <c r="B1896" s="36">
        <v>16</v>
      </c>
      <c r="C1896" s="36">
        <v>34</v>
      </c>
      <c r="E1896" s="36" t="s">
        <v>1685</v>
      </c>
      <c r="H1896" s="36">
        <f>IF(AND('Раздел 1'!$D$4=2,'Раздел 16'!D20=0),1,0)</f>
        <v>0</v>
      </c>
    </row>
    <row r="1897" spans="1:8">
      <c r="A1897" s="107" t="s">
        <v>15</v>
      </c>
      <c r="B1897" s="36">
        <v>16</v>
      </c>
      <c r="C1897" s="36">
        <v>36</v>
      </c>
      <c r="E1897" s="36" t="s">
        <v>1687</v>
      </c>
      <c r="H1897" s="36">
        <f>IF(AND('Раздел 1'!$D$4=2,'Раздел 16'!D21=0),1,0)</f>
        <v>0</v>
      </c>
    </row>
    <row r="1898" spans="1:8">
      <c r="A1898" s="107" t="s">
        <v>15</v>
      </c>
      <c r="B1898" s="36">
        <v>16</v>
      </c>
      <c r="C1898" s="36">
        <v>38</v>
      </c>
      <c r="E1898" s="36" t="s">
        <v>1689</v>
      </c>
      <c r="H1898" s="36">
        <f>IF(AND('Раздел 1'!$D$4=2,'Раздел 16'!D22=0),1,0)</f>
        <v>0</v>
      </c>
    </row>
    <row r="1899" spans="1:8">
      <c r="A1899" s="107" t="s">
        <v>15</v>
      </c>
      <c r="B1899" s="36">
        <v>16</v>
      </c>
      <c r="C1899" s="36">
        <v>40</v>
      </c>
      <c r="E1899" s="36" t="s">
        <v>1691</v>
      </c>
      <c r="H1899" s="36">
        <f>IF(AND('Раздел 1'!$D$4=2,'Раздел 16'!D23=0),1,0)</f>
        <v>0</v>
      </c>
    </row>
    <row r="1900" spans="1:8">
      <c r="A1900" s="107" t="s">
        <v>15</v>
      </c>
      <c r="B1900" s="36">
        <v>16</v>
      </c>
      <c r="C1900" s="36">
        <v>42</v>
      </c>
      <c r="E1900" s="36" t="s">
        <v>1693</v>
      </c>
      <c r="H1900" s="36">
        <f>IF(AND('Раздел 1'!$D$4=2,'Раздел 16'!D24=0),1,0)</f>
        <v>0</v>
      </c>
    </row>
    <row r="1901" spans="1:8">
      <c r="A1901" s="35" t="s">
        <v>15</v>
      </c>
      <c r="B1901" s="35">
        <v>17</v>
      </c>
      <c r="C1901" s="35">
        <v>0</v>
      </c>
      <c r="D1901" s="35"/>
      <c r="E1901" s="108" t="str">
        <f>CONCATENATE("Количество ошибок в разделе 17: ",H1901)</f>
        <v>Количество ошибок в разделе 17: 0</v>
      </c>
      <c r="F1901" s="35"/>
      <c r="G1901" s="35"/>
      <c r="H1901" s="108">
        <f>SUM(H1902:H1915)</f>
        <v>0</v>
      </c>
    </row>
    <row r="1902" spans="1:8">
      <c r="A1902" s="107" t="s">
        <v>15</v>
      </c>
      <c r="B1902" s="36">
        <v>17</v>
      </c>
      <c r="C1902" s="36">
        <v>1</v>
      </c>
      <c r="E1902" s="36" t="s">
        <v>1644</v>
      </c>
      <c r="H1902" s="36">
        <f>IF(AND('Раздел 1'!D4=5,'Раздел 17'!D5=0),1,0)</f>
        <v>0</v>
      </c>
    </row>
    <row r="1903" spans="1:8">
      <c r="A1903" s="107" t="s">
        <v>15</v>
      </c>
      <c r="B1903" s="36">
        <v>17</v>
      </c>
      <c r="C1903" s="36">
        <v>2</v>
      </c>
      <c r="E1903" s="36" t="s">
        <v>1645</v>
      </c>
      <c r="H1903" s="36">
        <f>IF(AND('Раздел 1'!D4=2,'Раздел 17'!D5=0),1,0)</f>
        <v>0</v>
      </c>
    </row>
    <row r="1904" spans="1:8">
      <c r="A1904" s="107" t="s">
        <v>15</v>
      </c>
      <c r="B1904" s="36">
        <v>17</v>
      </c>
      <c r="C1904" s="36">
        <v>3</v>
      </c>
      <c r="E1904" s="36" t="s">
        <v>1646</v>
      </c>
      <c r="H1904" s="36">
        <f>IF('Раздел 17'!D6&lt;='Раздел 17'!D5,0,1)</f>
        <v>0</v>
      </c>
    </row>
    <row r="1905" spans="1:8">
      <c r="A1905" s="107" t="s">
        <v>15</v>
      </c>
      <c r="B1905" s="36">
        <v>17</v>
      </c>
      <c r="C1905" s="36">
        <v>4</v>
      </c>
      <c r="E1905" s="36" t="s">
        <v>1647</v>
      </c>
      <c r="H1905" s="36">
        <f>IF('Раздел 17'!E6&lt;='Раздел 17'!E5,0,1)</f>
        <v>0</v>
      </c>
    </row>
    <row r="1906" spans="1:8">
      <c r="A1906" s="107" t="s">
        <v>15</v>
      </c>
      <c r="B1906" s="36">
        <v>17</v>
      </c>
      <c r="C1906" s="36">
        <v>5</v>
      </c>
      <c r="E1906" s="36" t="s">
        <v>1648</v>
      </c>
      <c r="H1906" s="36">
        <f>IF('Раздел 17'!F6&lt;='Раздел 17'!F5,0,1)</f>
        <v>0</v>
      </c>
    </row>
    <row r="1907" spans="1:8">
      <c r="A1907" s="107" t="s">
        <v>15</v>
      </c>
      <c r="B1907" s="36">
        <v>17</v>
      </c>
      <c r="C1907" s="36">
        <v>6</v>
      </c>
      <c r="E1907" s="36" t="s">
        <v>1649</v>
      </c>
      <c r="H1907" s="36">
        <f>IF('Раздел 17'!G6&lt;='Раздел 17'!G5,0,1)</f>
        <v>0</v>
      </c>
    </row>
    <row r="1908" spans="1:8">
      <c r="A1908" s="107" t="s">
        <v>15</v>
      </c>
      <c r="B1908" s="36">
        <v>17</v>
      </c>
      <c r="C1908" s="36">
        <v>7</v>
      </c>
      <c r="E1908" s="36" t="s">
        <v>1650</v>
      </c>
      <c r="H1908" s="36">
        <f>IF('Раздел 17'!H6&lt;='Раздел 17'!H5,0,1)</f>
        <v>0</v>
      </c>
    </row>
    <row r="1909" spans="1:8">
      <c r="A1909" s="107" t="s">
        <v>15</v>
      </c>
      <c r="B1909" s="36">
        <v>17</v>
      </c>
      <c r="C1909" s="36">
        <v>8</v>
      </c>
      <c r="E1909" s="36" t="s">
        <v>1651</v>
      </c>
      <c r="H1909" s="36">
        <f>IF('Раздел 17'!I6&lt;='Раздел 17'!I5,0,1)</f>
        <v>0</v>
      </c>
    </row>
    <row r="1910" spans="1:8">
      <c r="A1910" s="107" t="s">
        <v>15</v>
      </c>
      <c r="B1910" s="36">
        <v>17</v>
      </c>
      <c r="C1910" s="36">
        <v>9</v>
      </c>
      <c r="E1910" s="36" t="s">
        <v>4118</v>
      </c>
      <c r="H1910" s="36">
        <f>IF(OR('Раздел 17'!D8&lt;'Раздел 17'!D7,'Раздел 17'!D8=0,'Раздел 17'!D8=""),0,1)</f>
        <v>0</v>
      </c>
    </row>
    <row r="1911" spans="1:8">
      <c r="A1911" s="107" t="s">
        <v>15</v>
      </c>
      <c r="B1911" s="36">
        <v>17</v>
      </c>
      <c r="C1911" s="36">
        <v>10</v>
      </c>
      <c r="E1911" s="36" t="s">
        <v>4119</v>
      </c>
      <c r="H1911" s="36">
        <f>IF(OR('Раздел 17'!E8&lt;'Раздел 17'!E7,'Раздел 17'!E8=0,'Раздел 17'!E8=""),0,1)</f>
        <v>0</v>
      </c>
    </row>
    <row r="1912" spans="1:8">
      <c r="A1912" s="107" t="s">
        <v>15</v>
      </c>
      <c r="B1912" s="36">
        <v>17</v>
      </c>
      <c r="C1912" s="36">
        <v>11</v>
      </c>
      <c r="E1912" s="36" t="s">
        <v>4120</v>
      </c>
      <c r="H1912" s="36">
        <f>IF(OR('Раздел 17'!F8&lt;'Раздел 17'!F7,'Раздел 17'!F8=0,'Раздел 17'!F8=""),0,1)</f>
        <v>0</v>
      </c>
    </row>
    <row r="1913" spans="1:8">
      <c r="A1913" s="107" t="s">
        <v>15</v>
      </c>
      <c r="B1913" s="36">
        <v>17</v>
      </c>
      <c r="C1913" s="36">
        <v>12</v>
      </c>
      <c r="E1913" s="36" t="s">
        <v>4121</v>
      </c>
      <c r="H1913" s="36">
        <f>IF(OR('Раздел 17'!G8&lt;'Раздел 17'!G7,'Раздел 17'!G8=0,'Раздел 17'!G8=""),0,1)</f>
        <v>0</v>
      </c>
    </row>
    <row r="1914" spans="1:8">
      <c r="A1914" s="107" t="s">
        <v>15</v>
      </c>
      <c r="B1914" s="36">
        <v>17</v>
      </c>
      <c r="C1914" s="36">
        <v>13</v>
      </c>
      <c r="E1914" s="36" t="s">
        <v>4122</v>
      </c>
      <c r="H1914" s="36">
        <f>IF(OR('Раздел 17'!H8&lt;'Раздел 17'!H7,'Раздел 17'!H8=0,'Раздел 17'!H8=""),0,1)</f>
        <v>0</v>
      </c>
    </row>
    <row r="1915" spans="1:8">
      <c r="A1915" s="107" t="s">
        <v>15</v>
      </c>
      <c r="B1915" s="36">
        <v>17</v>
      </c>
      <c r="C1915" s="36">
        <v>14</v>
      </c>
      <c r="E1915" s="36" t="s">
        <v>4123</v>
      </c>
      <c r="H1915" s="36">
        <f>IF(OR('Раздел 17'!I8&lt;'Раздел 17'!I7,'Раздел 17'!I8=0,'Раздел 17'!I8=""),0,1)</f>
        <v>0</v>
      </c>
    </row>
    <row r="1916" spans="1:8">
      <c r="A1916" s="35" t="s">
        <v>15</v>
      </c>
      <c r="B1916" s="35">
        <v>18</v>
      </c>
      <c r="C1916" s="35">
        <v>0</v>
      </c>
      <c r="D1916" s="35">
        <v>0</v>
      </c>
      <c r="E1916" s="108" t="str">
        <f>CONCATENATE("Количество ошибок в разделе 18: ",H1916)</f>
        <v>Количество ошибок в разделе 18: 0</v>
      </c>
      <c r="F1916" s="35"/>
      <c r="G1916" s="35"/>
      <c r="H1916" s="108">
        <f>SUM(H1917:H1938)</f>
        <v>0</v>
      </c>
    </row>
    <row r="1917" spans="1:8">
      <c r="A1917" s="107" t="s">
        <v>15</v>
      </c>
      <c r="B1917" s="36">
        <v>18</v>
      </c>
      <c r="C1917" s="36">
        <v>1</v>
      </c>
      <c r="E1917" s="36" t="s">
        <v>1622</v>
      </c>
      <c r="H1917" s="107">
        <f>IF(AND('Раздел 1'!D4=5,'Раздел 18'!D4=0),1,0)</f>
        <v>0</v>
      </c>
    </row>
    <row r="1918" spans="1:8">
      <c r="A1918" s="107" t="s">
        <v>15</v>
      </c>
      <c r="B1918" s="36">
        <v>18</v>
      </c>
      <c r="C1918" s="36">
        <v>2</v>
      </c>
      <c r="E1918" s="36" t="s">
        <v>1623</v>
      </c>
      <c r="H1918" s="107">
        <f>IF(AND('Раздел 1'!D4=2,'Раздел 18'!D4=0),1,0)</f>
        <v>0</v>
      </c>
    </row>
    <row r="1919" spans="1:8">
      <c r="A1919" s="107" t="s">
        <v>15</v>
      </c>
      <c r="B1919" s="36">
        <v>18</v>
      </c>
      <c r="C1919" s="36">
        <v>3</v>
      </c>
      <c r="E1919" s="36" t="s">
        <v>1624</v>
      </c>
      <c r="H1919" s="107">
        <f>IF(AND('Раздел 1'!D4=5,'Раздел 18'!D5=0),1,0)</f>
        <v>0</v>
      </c>
    </row>
    <row r="1920" spans="1:8">
      <c r="A1920" s="107" t="s">
        <v>15</v>
      </c>
      <c r="B1920" s="36">
        <v>18</v>
      </c>
      <c r="C1920" s="36">
        <v>4</v>
      </c>
      <c r="E1920" s="36" t="s">
        <v>1625</v>
      </c>
      <c r="H1920" s="107">
        <f>IF(AND('Раздел 1'!D4=2,'Раздел 18'!D5=0),1,0)</f>
        <v>0</v>
      </c>
    </row>
    <row r="1921" spans="1:8">
      <c r="A1921" s="107" t="s">
        <v>15</v>
      </c>
      <c r="B1921" s="36">
        <v>18</v>
      </c>
      <c r="C1921" s="36">
        <v>5</v>
      </c>
      <c r="E1921" s="36" t="s">
        <v>1626</v>
      </c>
      <c r="H1921" s="107">
        <f>IF(AND('Раздел 1'!D4=5,'Раздел 18'!D6=0),1,0)</f>
        <v>0</v>
      </c>
    </row>
    <row r="1922" spans="1:8">
      <c r="A1922" s="107" t="s">
        <v>15</v>
      </c>
      <c r="B1922" s="36">
        <v>18</v>
      </c>
      <c r="C1922" s="36">
        <v>6</v>
      </c>
      <c r="E1922" s="36" t="s">
        <v>1627</v>
      </c>
      <c r="H1922" s="107">
        <f>IF(AND('Раздел 1'!D4=2,'Раздел 18'!D6=0),1,0)</f>
        <v>0</v>
      </c>
    </row>
    <row r="1923" spans="1:8">
      <c r="A1923" s="107" t="s">
        <v>15</v>
      </c>
      <c r="B1923" s="36">
        <v>18</v>
      </c>
      <c r="C1923" s="36">
        <v>7</v>
      </c>
      <c r="E1923" s="36" t="s">
        <v>1628</v>
      </c>
      <c r="H1923" s="107">
        <f>IF(AND('Раздел 1'!D4=5,'Раздел 18'!D7=0),1,0)</f>
        <v>0</v>
      </c>
    </row>
    <row r="1924" spans="1:8">
      <c r="A1924" s="107" t="s">
        <v>15</v>
      </c>
      <c r="B1924" s="36">
        <v>18</v>
      </c>
      <c r="C1924" s="36">
        <v>8</v>
      </c>
      <c r="E1924" s="36" t="s">
        <v>1629</v>
      </c>
      <c r="H1924" s="107">
        <f>IF(AND('Раздел 1'!D4=2,'Раздел 18'!D7=0),1,0)</f>
        <v>0</v>
      </c>
    </row>
    <row r="1925" spans="1:8">
      <c r="A1925" s="107" t="s">
        <v>15</v>
      </c>
      <c r="B1925" s="36">
        <v>18</v>
      </c>
      <c r="C1925" s="36">
        <v>9</v>
      </c>
      <c r="E1925" s="36" t="s">
        <v>1630</v>
      </c>
      <c r="H1925" s="107">
        <f>IF(AND('Раздел 1'!D4=5,'Раздел 18'!D8=0),1,0)</f>
        <v>0</v>
      </c>
    </row>
    <row r="1926" spans="1:8">
      <c r="A1926" s="107" t="s">
        <v>15</v>
      </c>
      <c r="B1926" s="36">
        <v>18</v>
      </c>
      <c r="C1926" s="36">
        <v>10</v>
      </c>
      <c r="E1926" s="36" t="s">
        <v>1631</v>
      </c>
      <c r="H1926" s="107">
        <f>IF(AND('Раздел 1'!D4=2,'Раздел 18'!D8=0),1,0)</f>
        <v>0</v>
      </c>
    </row>
    <row r="1927" spans="1:8">
      <c r="A1927" s="107" t="s">
        <v>15</v>
      </c>
      <c r="B1927" s="36">
        <v>18</v>
      </c>
      <c r="C1927" s="36">
        <v>11</v>
      </c>
      <c r="E1927" s="36" t="s">
        <v>1632</v>
      </c>
      <c r="H1927" s="107">
        <f>IF(AND('Раздел 1'!D4=5,'Раздел 18'!D9=0),1,0)</f>
        <v>0</v>
      </c>
    </row>
    <row r="1928" spans="1:8">
      <c r="A1928" s="107" t="s">
        <v>15</v>
      </c>
      <c r="B1928" s="36">
        <v>18</v>
      </c>
      <c r="C1928" s="36">
        <v>12</v>
      </c>
      <c r="E1928" s="36" t="s">
        <v>1633</v>
      </c>
      <c r="H1928" s="107">
        <f>IF(AND('Раздел 1'!D4=2,'Раздел 18'!D9=0),1,0)</f>
        <v>0</v>
      </c>
    </row>
    <row r="1929" spans="1:8">
      <c r="A1929" s="107" t="s">
        <v>15</v>
      </c>
      <c r="B1929" s="36">
        <v>18</v>
      </c>
      <c r="C1929" s="36">
        <v>13</v>
      </c>
      <c r="E1929" s="36" t="s">
        <v>1634</v>
      </c>
      <c r="H1929" s="107">
        <f>IF(AND('Раздел 1'!D4=5,'Раздел 18'!D10=0),1,0)</f>
        <v>0</v>
      </c>
    </row>
    <row r="1930" spans="1:8">
      <c r="A1930" s="107" t="s">
        <v>15</v>
      </c>
      <c r="B1930" s="36">
        <v>18</v>
      </c>
      <c r="C1930" s="36">
        <v>14</v>
      </c>
      <c r="E1930" s="36" t="s">
        <v>1635</v>
      </c>
      <c r="H1930" s="107">
        <f>IF(AND('Раздел 1'!D4=2,'Раздел 18'!D10=0),1,0)</f>
        <v>0</v>
      </c>
    </row>
    <row r="1931" spans="1:8">
      <c r="A1931" s="107" t="s">
        <v>15</v>
      </c>
      <c r="B1931" s="36">
        <v>18</v>
      </c>
      <c r="C1931" s="36">
        <v>15</v>
      </c>
      <c r="E1931" s="36" t="s">
        <v>1636</v>
      </c>
      <c r="H1931" s="107">
        <f>IF(AND('Раздел 1'!D4=5,'Раздел 18'!D11=0),1,0)</f>
        <v>0</v>
      </c>
    </row>
    <row r="1932" spans="1:8">
      <c r="A1932" s="107" t="s">
        <v>15</v>
      </c>
      <c r="B1932" s="36">
        <v>18</v>
      </c>
      <c r="C1932" s="36">
        <v>16</v>
      </c>
      <c r="E1932" s="36" t="s">
        <v>1637</v>
      </c>
      <c r="H1932" s="107">
        <f>IF(AND('Раздел 1'!D4=2,'Раздел 18'!D11=0),1,0)</f>
        <v>0</v>
      </c>
    </row>
    <row r="1933" spans="1:8">
      <c r="A1933" s="107" t="s">
        <v>15</v>
      </c>
      <c r="B1933" s="36">
        <v>18</v>
      </c>
      <c r="C1933" s="36">
        <v>17</v>
      </c>
      <c r="E1933" s="36" t="s">
        <v>1638</v>
      </c>
      <c r="H1933" s="107">
        <f>IF(AND('Раздел 1'!D4=5,'Раздел 18'!D12=0),1,0)</f>
        <v>0</v>
      </c>
    </row>
    <row r="1934" spans="1:8">
      <c r="A1934" s="107" t="s">
        <v>15</v>
      </c>
      <c r="B1934" s="36">
        <v>18</v>
      </c>
      <c r="C1934" s="36">
        <v>18</v>
      </c>
      <c r="E1934" s="36" t="s">
        <v>1639</v>
      </c>
      <c r="H1934" s="107">
        <f>IF(AND('Раздел 1'!D4=2,'Раздел 18'!D12=0),1,0)</f>
        <v>0</v>
      </c>
    </row>
    <row r="1935" spans="1:8">
      <c r="A1935" s="107" t="s">
        <v>15</v>
      </c>
      <c r="B1935" s="36">
        <v>18</v>
      </c>
      <c r="C1935" s="36">
        <v>19</v>
      </c>
      <c r="E1935" s="36" t="s">
        <v>1640</v>
      </c>
      <c r="H1935" s="107">
        <f>IF(AND('Раздел 1'!D4=5,'Раздел 18'!D13=0),1,0)</f>
        <v>0</v>
      </c>
    </row>
    <row r="1936" spans="1:8">
      <c r="A1936" s="107" t="s">
        <v>15</v>
      </c>
      <c r="B1936" s="36">
        <v>18</v>
      </c>
      <c r="C1936" s="36">
        <v>20</v>
      </c>
      <c r="E1936" s="36" t="s">
        <v>1641</v>
      </c>
      <c r="H1936" s="107">
        <f>IF(AND('Раздел 1'!D4=2,'Раздел 18'!D13=0),1,0)</f>
        <v>0</v>
      </c>
    </row>
    <row r="1937" spans="1:8">
      <c r="A1937" s="107" t="s">
        <v>15</v>
      </c>
      <c r="B1937" s="36">
        <v>18</v>
      </c>
      <c r="C1937" s="36">
        <v>21</v>
      </c>
      <c r="E1937" s="36" t="s">
        <v>1642</v>
      </c>
      <c r="H1937" s="107">
        <f>IF(AND('Раздел 1'!D4=5,'Раздел 18'!D14=0),1,0)</f>
        <v>0</v>
      </c>
    </row>
    <row r="1938" spans="1:8">
      <c r="A1938" s="107" t="s">
        <v>15</v>
      </c>
      <c r="B1938" s="36">
        <v>18</v>
      </c>
      <c r="C1938" s="36">
        <v>22</v>
      </c>
      <c r="E1938" s="36" t="s">
        <v>1643</v>
      </c>
      <c r="H1938" s="107">
        <f>IF(AND('Раздел 1'!D4=2,'Раздел 18'!D14=0),1,0)</f>
        <v>0</v>
      </c>
    </row>
    <row r="1939" spans="1:8">
      <c r="A1939" s="35" t="s">
        <v>15</v>
      </c>
      <c r="B1939" s="35">
        <v>19</v>
      </c>
      <c r="C1939" s="35">
        <v>0</v>
      </c>
      <c r="D1939" s="35"/>
      <c r="E1939" s="108" t="str">
        <f>CONCATENATE("Количество ошибок в разделе 19: ",H1939)</f>
        <v>Количество ошибок в разделе 19: 0</v>
      </c>
      <c r="F1939" s="35"/>
      <c r="G1939" s="35"/>
      <c r="H1939" s="108">
        <f>SUM(H1940:H1955)</f>
        <v>0</v>
      </c>
    </row>
    <row r="1940" spans="1:8">
      <c r="A1940" s="107" t="s">
        <v>15</v>
      </c>
      <c r="B1940" s="36">
        <v>19</v>
      </c>
      <c r="C1940" s="36">
        <v>1</v>
      </c>
      <c r="E1940" s="36" t="s">
        <v>1606</v>
      </c>
      <c r="H1940" s="107">
        <f>IF(AND('Раздел 1'!D4=5,'Раздел 19'!D4=0),1,0)</f>
        <v>0</v>
      </c>
    </row>
    <row r="1941" spans="1:8">
      <c r="A1941" s="107" t="s">
        <v>15</v>
      </c>
      <c r="B1941" s="36">
        <v>19</v>
      </c>
      <c r="C1941" s="36">
        <v>2</v>
      </c>
      <c r="E1941" s="36" t="s">
        <v>1607</v>
      </c>
      <c r="H1941" s="107">
        <f>IF(AND('Раздел 1'!D4=2,'Раздел 19'!D4=0),1,0)</f>
        <v>0</v>
      </c>
    </row>
    <row r="1942" spans="1:8">
      <c r="A1942" s="107" t="s">
        <v>15</v>
      </c>
      <c r="B1942" s="36">
        <v>19</v>
      </c>
      <c r="C1942" s="36">
        <v>3</v>
      </c>
      <c r="E1942" s="36" t="s">
        <v>1608</v>
      </c>
      <c r="H1942" s="107">
        <f>IF(AND('Раздел 1'!D4=5,'Раздел 19'!D5=0),1,0)</f>
        <v>0</v>
      </c>
    </row>
    <row r="1943" spans="1:8">
      <c r="A1943" s="107" t="s">
        <v>15</v>
      </c>
      <c r="B1943" s="36">
        <v>19</v>
      </c>
      <c r="C1943" s="36">
        <v>4</v>
      </c>
      <c r="E1943" s="36" t="s">
        <v>1609</v>
      </c>
      <c r="H1943" s="107">
        <f>IF(AND('Раздел 1'!D4=2,'Раздел 19'!D5=0),1,0)</f>
        <v>0</v>
      </c>
    </row>
    <row r="1944" spans="1:8">
      <c r="A1944" s="107" t="s">
        <v>15</v>
      </c>
      <c r="B1944" s="36">
        <v>19</v>
      </c>
      <c r="C1944" s="36">
        <v>5</v>
      </c>
      <c r="E1944" s="36" t="s">
        <v>1610</v>
      </c>
      <c r="H1944" s="107">
        <f>IF(AND('Раздел 1'!D4=5,'Раздел 19'!D6=0),1,0)</f>
        <v>0</v>
      </c>
    </row>
    <row r="1945" spans="1:8">
      <c r="A1945" s="107" t="s">
        <v>15</v>
      </c>
      <c r="B1945" s="36">
        <v>19</v>
      </c>
      <c r="C1945" s="36">
        <v>6</v>
      </c>
      <c r="E1945" s="36" t="s">
        <v>1611</v>
      </c>
      <c r="H1945" s="107">
        <f>IF(AND('Раздел 1'!D4=2,'Раздел 19'!D6=0),1,0)</f>
        <v>0</v>
      </c>
    </row>
    <row r="1946" spans="1:8">
      <c r="A1946" s="107" t="s">
        <v>15</v>
      </c>
      <c r="B1946" s="36">
        <v>19</v>
      </c>
      <c r="C1946" s="36">
        <v>7</v>
      </c>
      <c r="E1946" s="36" t="s">
        <v>1612</v>
      </c>
      <c r="H1946" s="107">
        <f>IF(AND('Раздел 1'!D4=5,'Раздел 19'!D7=0),1,0)</f>
        <v>0</v>
      </c>
    </row>
    <row r="1947" spans="1:8">
      <c r="A1947" s="107" t="s">
        <v>15</v>
      </c>
      <c r="B1947" s="36">
        <v>19</v>
      </c>
      <c r="C1947" s="36">
        <v>8</v>
      </c>
      <c r="E1947" s="36" t="s">
        <v>1613</v>
      </c>
      <c r="H1947" s="107">
        <f>IF(AND('Раздел 1'!D4=2,'Раздел 19'!D7=0),1,0)</f>
        <v>0</v>
      </c>
    </row>
    <row r="1948" spans="1:8">
      <c r="A1948" s="107" t="s">
        <v>15</v>
      </c>
      <c r="B1948" s="36">
        <v>19</v>
      </c>
      <c r="C1948" s="36">
        <v>9</v>
      </c>
      <c r="E1948" s="36" t="s">
        <v>1614</v>
      </c>
      <c r="H1948" s="107">
        <f>IF(AND('Раздел 1'!D4=5,'Раздел 19'!D8=0),1,0)</f>
        <v>0</v>
      </c>
    </row>
    <row r="1949" spans="1:8">
      <c r="A1949" s="107" t="s">
        <v>15</v>
      </c>
      <c r="B1949" s="36">
        <v>19</v>
      </c>
      <c r="C1949" s="36">
        <v>10</v>
      </c>
      <c r="E1949" s="36" t="s">
        <v>1615</v>
      </c>
      <c r="H1949" s="107">
        <f>IF(AND('Раздел 1'!D4=2,'Раздел 19'!D8=0),1,0)</f>
        <v>0</v>
      </c>
    </row>
    <row r="1950" spans="1:8">
      <c r="A1950" s="107" t="s">
        <v>15</v>
      </c>
      <c r="B1950" s="36">
        <v>19</v>
      </c>
      <c r="C1950" s="36">
        <v>11</v>
      </c>
      <c r="E1950" s="36" t="s">
        <v>1616</v>
      </c>
      <c r="H1950" s="107">
        <f>IF(AND('Раздел 1'!D4=5,'Раздел 19'!D9=0),1,0)</f>
        <v>0</v>
      </c>
    </row>
    <row r="1951" spans="1:8">
      <c r="A1951" s="107" t="s">
        <v>15</v>
      </c>
      <c r="B1951" s="36">
        <v>19</v>
      </c>
      <c r="C1951" s="36">
        <v>12</v>
      </c>
      <c r="E1951" s="36" t="s">
        <v>1617</v>
      </c>
      <c r="H1951" s="107">
        <f>IF(AND('Раздел 1'!D4=2,'Раздел 19'!D9=0),1,0)</f>
        <v>0</v>
      </c>
    </row>
    <row r="1952" spans="1:8">
      <c r="A1952" s="107" t="s">
        <v>15</v>
      </c>
      <c r="B1952" s="36">
        <v>19</v>
      </c>
      <c r="C1952" s="36">
        <v>13</v>
      </c>
      <c r="E1952" s="36" t="s">
        <v>1618</v>
      </c>
      <c r="H1952" s="107">
        <f>IF(AND('Раздел 1'!D4=5,'Раздел 19'!D10=0),1,0)</f>
        <v>0</v>
      </c>
    </row>
    <row r="1953" spans="1:8">
      <c r="A1953" s="107" t="s">
        <v>15</v>
      </c>
      <c r="B1953" s="36">
        <v>19</v>
      </c>
      <c r="C1953" s="36">
        <v>14</v>
      </c>
      <c r="E1953" s="36" t="s">
        <v>1619</v>
      </c>
      <c r="H1953" s="107">
        <f>IF(AND('Раздел 1'!D4=2,'Раздел 19'!D10=0),1,0)</f>
        <v>0</v>
      </c>
    </row>
    <row r="1954" spans="1:8">
      <c r="A1954" s="107" t="s">
        <v>15</v>
      </c>
      <c r="B1954" s="36">
        <v>19</v>
      </c>
      <c r="C1954" s="36">
        <v>15</v>
      </c>
      <c r="E1954" s="36" t="s">
        <v>1620</v>
      </c>
      <c r="H1954" s="107">
        <f>IF(AND('Раздел 1'!D4=5,'Раздел 19'!D11=0),1,0)</f>
        <v>0</v>
      </c>
    </row>
    <row r="1955" spans="1:8">
      <c r="A1955" s="107" t="s">
        <v>15</v>
      </c>
      <c r="B1955" s="36">
        <v>19</v>
      </c>
      <c r="C1955" s="36">
        <v>16</v>
      </c>
      <c r="E1955" s="36" t="s">
        <v>1621</v>
      </c>
      <c r="H1955" s="107">
        <f>IF(AND('Раздел 1'!D4=2,'Раздел 19'!D11=0),1,0)</f>
        <v>0</v>
      </c>
    </row>
    <row r="1956" spans="1:8">
      <c r="A1956" s="35" t="s">
        <v>15</v>
      </c>
      <c r="B1956" s="35">
        <v>20</v>
      </c>
      <c r="C1956" s="35">
        <v>0</v>
      </c>
      <c r="D1956" s="35">
        <v>0</v>
      </c>
      <c r="E1956" s="108" t="str">
        <f>CONCATENATE("Количество ошибок в разделе 20: ",H1956)</f>
        <v>Количество ошибок в разделе 20: 0</v>
      </c>
      <c r="F1956" s="35"/>
      <c r="G1956" s="35"/>
      <c r="H1956" s="108">
        <f>SUM(H1961:H1972)</f>
        <v>0</v>
      </c>
    </row>
    <row r="1957" spans="1:8">
      <c r="A1957" s="107" t="s">
        <v>15</v>
      </c>
      <c r="B1957" s="36">
        <v>20</v>
      </c>
      <c r="C1957" s="36">
        <v>1</v>
      </c>
      <c r="E1957" s="36" t="s">
        <v>1602</v>
      </c>
      <c r="H1957" s="107">
        <f>IF(AND('Раздел 1'!D4=5,'Раздел 20'!D13=0),1,0)</f>
        <v>0</v>
      </c>
    </row>
    <row r="1958" spans="1:8">
      <c r="A1958" s="107" t="s">
        <v>15</v>
      </c>
      <c r="B1958" s="36">
        <v>20</v>
      </c>
      <c r="C1958" s="36">
        <v>2</v>
      </c>
      <c r="E1958" s="36" t="s">
        <v>1603</v>
      </c>
      <c r="H1958" s="107">
        <f>IF(AND('Раздел 1'!D4=2,'Раздел 20'!D13=0),1,0)</f>
        <v>0</v>
      </c>
    </row>
    <row r="1959" spans="1:8">
      <c r="A1959" s="107" t="s">
        <v>15</v>
      </c>
      <c r="B1959" s="36">
        <v>20</v>
      </c>
      <c r="C1959" s="36">
        <v>3</v>
      </c>
      <c r="E1959" s="36" t="s">
        <v>1604</v>
      </c>
      <c r="H1959" s="107">
        <f>IF(AND('Раздел 1'!D4=5,'Раздел 20'!D14=0),1,0)</f>
        <v>0</v>
      </c>
    </row>
    <row r="1960" spans="1:8">
      <c r="A1960" s="107" t="s">
        <v>15</v>
      </c>
      <c r="B1960" s="36">
        <v>20</v>
      </c>
      <c r="C1960" s="36">
        <v>4</v>
      </c>
      <c r="E1960" s="36" t="s">
        <v>1605</v>
      </c>
      <c r="H1960" s="107">
        <f>IF(AND('Раздел 1'!D4=2,'Раздел 20'!D14=0),1,0)</f>
        <v>0</v>
      </c>
    </row>
    <row r="1961" spans="1:8">
      <c r="A1961" s="107" t="s">
        <v>15</v>
      </c>
      <c r="B1961" s="36">
        <v>20</v>
      </c>
      <c r="C1961" s="36">
        <v>5</v>
      </c>
      <c r="E1961" s="36" t="s">
        <v>1592</v>
      </c>
      <c r="H1961" s="107">
        <f>IF('Раздел 20'!D4&gt;=SUM('Раздел 20'!D5:D6),0,1)</f>
        <v>0</v>
      </c>
    </row>
    <row r="1962" spans="1:8">
      <c r="A1962" s="107" t="s">
        <v>15</v>
      </c>
      <c r="B1962" s="36">
        <v>20</v>
      </c>
      <c r="C1962" s="36">
        <v>6</v>
      </c>
      <c r="E1962" s="36" t="s">
        <v>1593</v>
      </c>
      <c r="H1962" s="107">
        <f>IF('Раздел 20'!E4&gt;=SUM('Раздел 20'!E5:E6),0,1)</f>
        <v>0</v>
      </c>
    </row>
    <row r="1963" spans="1:8">
      <c r="A1963" s="107" t="s">
        <v>15</v>
      </c>
      <c r="B1963" s="36">
        <v>20</v>
      </c>
      <c r="C1963" s="36">
        <v>7</v>
      </c>
      <c r="E1963" s="36" t="s">
        <v>3514</v>
      </c>
      <c r="H1963" s="107">
        <f>IF('Раздел 20'!D5&gt;0,IF('Раздел 20'!D4&gt;0,0,1),0)</f>
        <v>0</v>
      </c>
    </row>
    <row r="1964" spans="1:8">
      <c r="A1964" s="107" t="s">
        <v>15</v>
      </c>
      <c r="B1964" s="36">
        <v>20</v>
      </c>
      <c r="C1964" s="36">
        <v>8</v>
      </c>
      <c r="E1964" s="36" t="s">
        <v>3515</v>
      </c>
      <c r="H1964" s="107">
        <f>IF('Раздел 20'!D6&gt;0,IF('Раздел 20'!D4&gt;0,0,1),0)</f>
        <v>0</v>
      </c>
    </row>
    <row r="1965" spans="1:8">
      <c r="A1965" s="107" t="s">
        <v>15</v>
      </c>
      <c r="B1965" s="36">
        <v>20</v>
      </c>
      <c r="C1965" s="36">
        <v>9</v>
      </c>
      <c r="E1965" s="36" t="s">
        <v>3516</v>
      </c>
      <c r="H1965" s="107">
        <f>IF('Раздел 20'!D7&gt;0,IF('Раздел 20'!D4&gt;0,0,1),0)</f>
        <v>0</v>
      </c>
    </row>
    <row r="1966" spans="1:8">
      <c r="A1966" s="107" t="s">
        <v>15</v>
      </c>
      <c r="B1966" s="36">
        <v>20</v>
      </c>
      <c r="C1966" s="36">
        <v>10</v>
      </c>
      <c r="E1966" s="36" t="s">
        <v>3517</v>
      </c>
      <c r="H1966" s="107">
        <f>IF('Раздел 20'!E5&gt;0,IF('Раздел 20'!E4&gt;0,0,1),0)</f>
        <v>0</v>
      </c>
    </row>
    <row r="1967" spans="1:8">
      <c r="A1967" s="107" t="s">
        <v>15</v>
      </c>
      <c r="B1967" s="36">
        <v>20</v>
      </c>
      <c r="C1967" s="36">
        <v>11</v>
      </c>
      <c r="E1967" s="36" t="s">
        <v>3518</v>
      </c>
      <c r="H1967" s="107">
        <f>IF('Раздел 20'!E6&gt;0,IF('Раздел 20'!E4&gt;0,0,1),0)</f>
        <v>0</v>
      </c>
    </row>
    <row r="1968" spans="1:8">
      <c r="A1968" s="107" t="s">
        <v>15</v>
      </c>
      <c r="B1968" s="36">
        <v>20</v>
      </c>
      <c r="C1968" s="36">
        <v>12</v>
      </c>
      <c r="E1968" s="36" t="s">
        <v>3519</v>
      </c>
      <c r="H1968" s="107">
        <f>IF('Раздел 20'!E7&gt;0,IF('Раздел 20'!E4&gt;0,0,1),0)</f>
        <v>0</v>
      </c>
    </row>
    <row r="1969" spans="1:8">
      <c r="A1969" s="107" t="s">
        <v>15</v>
      </c>
      <c r="B1969" s="36">
        <v>20</v>
      </c>
      <c r="C1969" s="36">
        <v>13</v>
      </c>
      <c r="E1969" s="36" t="s">
        <v>1594</v>
      </c>
      <c r="H1969" s="107">
        <f>IF('Раздел 20'!E4&lt;='Раздел 20'!D4,0,1)</f>
        <v>0</v>
      </c>
    </row>
    <row r="1970" spans="1:8">
      <c r="A1970" s="107" t="s">
        <v>15</v>
      </c>
      <c r="B1970" s="36">
        <v>20</v>
      </c>
      <c r="C1970" s="36">
        <v>14</v>
      </c>
      <c r="E1970" s="36" t="s">
        <v>1595</v>
      </c>
      <c r="H1970" s="107">
        <f>IF('Раздел 20'!E5&lt;='Раздел 20'!D5,0,1)</f>
        <v>0</v>
      </c>
    </row>
    <row r="1971" spans="1:8">
      <c r="A1971" s="107" t="s">
        <v>15</v>
      </c>
      <c r="B1971" s="36">
        <v>20</v>
      </c>
      <c r="C1971" s="36">
        <v>15</v>
      </c>
      <c r="E1971" s="36" t="s">
        <v>1596</v>
      </c>
      <c r="H1971" s="107">
        <f>IF('Раздел 20'!E6&lt;='Раздел 20'!D6,0,1)</f>
        <v>0</v>
      </c>
    </row>
    <row r="1972" spans="1:8">
      <c r="A1972" s="107" t="s">
        <v>15</v>
      </c>
      <c r="B1972" s="36">
        <v>20</v>
      </c>
      <c r="C1972" s="36">
        <v>16</v>
      </c>
      <c r="E1972" s="36" t="s">
        <v>1597</v>
      </c>
      <c r="H1972" s="107">
        <f>IF('Раздел 20'!E7&lt;='Раздел 20'!D7,0,1)</f>
        <v>0</v>
      </c>
    </row>
    <row r="1973" spans="1:8">
      <c r="A1973" s="107" t="s">
        <v>15</v>
      </c>
      <c r="B1973" s="36">
        <v>20</v>
      </c>
      <c r="C1973" s="36">
        <v>17</v>
      </c>
      <c r="E1973" s="36" t="s">
        <v>1598</v>
      </c>
      <c r="H1973" s="107">
        <f>IF('Раздел 20'!E4&gt;0,IF('Раздел 20'!D4&gt;0,0,1),0)</f>
        <v>0</v>
      </c>
    </row>
    <row r="1974" spans="1:8">
      <c r="A1974" s="107" t="s">
        <v>15</v>
      </c>
      <c r="B1974" s="36">
        <v>20</v>
      </c>
      <c r="C1974" s="36">
        <v>18</v>
      </c>
      <c r="E1974" s="36" t="s">
        <v>1599</v>
      </c>
      <c r="H1974" s="107">
        <f>IF('Раздел 20'!E5&gt;0,IF('Раздел 20'!D5&gt;0,0,1),0)</f>
        <v>0</v>
      </c>
    </row>
    <row r="1975" spans="1:8">
      <c r="A1975" s="107" t="s">
        <v>15</v>
      </c>
      <c r="B1975" s="36">
        <v>20</v>
      </c>
      <c r="C1975" s="36">
        <v>19</v>
      </c>
      <c r="E1975" s="36" t="s">
        <v>1600</v>
      </c>
      <c r="H1975" s="107">
        <f>IF('Раздел 20'!E6&gt;0,IF('Раздел 20'!D6&gt;0,0,1),0)</f>
        <v>0</v>
      </c>
    </row>
    <row r="1976" spans="1:8">
      <c r="A1976" s="107" t="s">
        <v>15</v>
      </c>
      <c r="B1976" s="36">
        <v>20</v>
      </c>
      <c r="C1976" s="36">
        <v>20</v>
      </c>
      <c r="E1976" s="36" t="s">
        <v>1601</v>
      </c>
      <c r="H1976" s="107">
        <f>IF('Раздел 20'!E7&gt;0,IF('Раздел 20'!D7&gt;0,0,1),0)</f>
        <v>0</v>
      </c>
    </row>
    <row r="1977" spans="1:8">
      <c r="A1977" s="35" t="s">
        <v>15</v>
      </c>
      <c r="B1977" s="35">
        <v>21</v>
      </c>
      <c r="C1977" s="35">
        <v>0</v>
      </c>
      <c r="D1977" s="35"/>
      <c r="E1977" s="108" t="str">
        <f>CONCATENATE("Количество ошибок в разделе 21: ",H1977)</f>
        <v>Количество ошибок в разделе 21: 1</v>
      </c>
      <c r="F1977" s="35"/>
      <c r="G1977" s="35"/>
      <c r="H1977" s="108">
        <f>SUM(H1978:H2000)</f>
        <v>1</v>
      </c>
    </row>
    <row r="1978" spans="1:8">
      <c r="A1978" s="107" t="s">
        <v>15</v>
      </c>
      <c r="B1978" s="36">
        <v>21</v>
      </c>
      <c r="C1978" s="36">
        <v>1</v>
      </c>
      <c r="E1978" s="36" t="s">
        <v>1569</v>
      </c>
      <c r="H1978" s="107">
        <f>IF(OR(AND('Раздел 1'!D4=5,'Раздел 21'!D4&gt;0),AND('Раздел 1'!D4&lt;&gt;5,'Раздел 21'!D4=0)),0,1)</f>
        <v>1</v>
      </c>
    </row>
    <row r="1979" spans="1:8">
      <c r="A1979" s="107" t="s">
        <v>15</v>
      </c>
      <c r="B1979" s="36">
        <v>21</v>
      </c>
      <c r="C1979" s="36">
        <v>2</v>
      </c>
      <c r="E1979" s="36" t="s">
        <v>1570</v>
      </c>
      <c r="H1979" s="107">
        <f>IF('Раздел 21'!E4&lt;='Раздел 21'!D4,0,1)</f>
        <v>0</v>
      </c>
    </row>
    <row r="1980" spans="1:8">
      <c r="A1980" s="107" t="s">
        <v>15</v>
      </c>
      <c r="B1980" s="36">
        <v>21</v>
      </c>
      <c r="C1980" s="36">
        <v>3</v>
      </c>
      <c r="E1980" s="36" t="s">
        <v>1571</v>
      </c>
      <c r="H1980" s="107">
        <f>IF('Раздел 21'!E5&lt;='Раздел 21'!D5,0,1)</f>
        <v>0</v>
      </c>
    </row>
    <row r="1981" spans="1:8">
      <c r="A1981" s="107" t="s">
        <v>15</v>
      </c>
      <c r="B1981" s="36">
        <v>21</v>
      </c>
      <c r="C1981" s="36">
        <v>4</v>
      </c>
      <c r="E1981" s="36" t="s">
        <v>1572</v>
      </c>
      <c r="H1981" s="107">
        <f>IF('Раздел 21'!E6&lt;='Раздел 21'!D6,0,1)</f>
        <v>0</v>
      </c>
    </row>
    <row r="1982" spans="1:8">
      <c r="A1982" s="107" t="s">
        <v>15</v>
      </c>
      <c r="B1982" s="36">
        <v>21</v>
      </c>
      <c r="C1982" s="36">
        <v>5</v>
      </c>
      <c r="E1982" s="36" t="s">
        <v>1573</v>
      </c>
      <c r="H1982" s="107">
        <f>IF('Раздел 21'!E7&lt;='Раздел 21'!D7,0,1)</f>
        <v>0</v>
      </c>
    </row>
    <row r="1983" spans="1:8">
      <c r="A1983" s="107" t="s">
        <v>15</v>
      </c>
      <c r="B1983" s="36">
        <v>21</v>
      </c>
      <c r="C1983" s="36">
        <v>6</v>
      </c>
      <c r="E1983" s="36" t="s">
        <v>1574</v>
      </c>
      <c r="H1983" s="107">
        <f>IF('Раздел 21'!E8&lt;='Раздел 21'!D8,0,1)</f>
        <v>0</v>
      </c>
    </row>
    <row r="1984" spans="1:8">
      <c r="A1984" s="107" t="s">
        <v>15</v>
      </c>
      <c r="B1984" s="36">
        <v>21</v>
      </c>
      <c r="C1984" s="36">
        <v>7</v>
      </c>
      <c r="E1984" s="36" t="s">
        <v>1575</v>
      </c>
      <c r="H1984" s="107">
        <f>IF('Раздел 21'!E9&lt;='Раздел 21'!D9,0,1)</f>
        <v>0</v>
      </c>
    </row>
    <row r="1985" spans="1:8">
      <c r="A1985" s="107" t="s">
        <v>15</v>
      </c>
      <c r="B1985" s="36">
        <v>21</v>
      </c>
      <c r="C1985" s="36">
        <v>8</v>
      </c>
      <c r="E1985" s="36" t="s">
        <v>1576</v>
      </c>
      <c r="H1985" s="107">
        <f>IF('Раздел 21'!E10&lt;='Раздел 21'!D10,0,1)</f>
        <v>0</v>
      </c>
    </row>
    <row r="1986" spans="1:8">
      <c r="A1986" s="107" t="s">
        <v>15</v>
      </c>
      <c r="B1986" s="36">
        <v>21</v>
      </c>
      <c r="C1986" s="36">
        <v>9</v>
      </c>
      <c r="E1986" s="36" t="s">
        <v>1577</v>
      </c>
      <c r="H1986" s="107">
        <f>IF('Раздел 21'!E11&lt;='Раздел 21'!D11,0,1)</f>
        <v>0</v>
      </c>
    </row>
    <row r="1987" spans="1:8">
      <c r="A1987" s="107" t="s">
        <v>15</v>
      </c>
      <c r="B1987" s="36">
        <v>21</v>
      </c>
      <c r="C1987" s="36">
        <v>10</v>
      </c>
      <c r="E1987" s="36" t="s">
        <v>1578</v>
      </c>
      <c r="H1987" s="107">
        <f>IF('Раздел 21'!E12&lt;='Раздел 21'!D12,0,1)</f>
        <v>0</v>
      </c>
    </row>
    <row r="1988" spans="1:8">
      <c r="A1988" s="107" t="s">
        <v>15</v>
      </c>
      <c r="B1988" s="36">
        <v>21</v>
      </c>
      <c r="C1988" s="36">
        <v>11</v>
      </c>
      <c r="E1988" s="36" t="s">
        <v>1579</v>
      </c>
      <c r="H1988" s="107">
        <f>IF('Раздел 21'!E13&lt;='Раздел 21'!D13,0,1)</f>
        <v>0</v>
      </c>
    </row>
    <row r="1989" spans="1:8">
      <c r="A1989" s="107" t="s">
        <v>15</v>
      </c>
      <c r="B1989" s="36">
        <v>21</v>
      </c>
      <c r="C1989" s="36">
        <v>12</v>
      </c>
      <c r="E1989" s="36" t="s">
        <v>1580</v>
      </c>
      <c r="H1989" s="107">
        <f>IF('Раздел 21'!E14&lt;='Раздел 21'!D14,0,1)</f>
        <v>0</v>
      </c>
    </row>
    <row r="1990" spans="1:8">
      <c r="A1990" s="107" t="s">
        <v>15</v>
      </c>
      <c r="B1990" s="36">
        <v>21</v>
      </c>
      <c r="C1990" s="36">
        <v>13</v>
      </c>
      <c r="E1990" s="36" t="s">
        <v>1581</v>
      </c>
      <c r="H1990" s="107">
        <f>IF('Раздел 21'!E4&gt;0,IF('Раздел 21'!D4&gt;0,0,1),0)</f>
        <v>0</v>
      </c>
    </row>
    <row r="1991" spans="1:8">
      <c r="A1991" s="107" t="s">
        <v>15</v>
      </c>
      <c r="B1991" s="36">
        <v>21</v>
      </c>
      <c r="C1991" s="36">
        <v>14</v>
      </c>
      <c r="E1991" s="36" t="s">
        <v>1582</v>
      </c>
      <c r="H1991" s="107">
        <f>IF('Раздел 21'!E5&gt;0,IF('Раздел 21'!D5&gt;0,0,1),0)</f>
        <v>0</v>
      </c>
    </row>
    <row r="1992" spans="1:8">
      <c r="A1992" s="107" t="s">
        <v>15</v>
      </c>
      <c r="B1992" s="36">
        <v>21</v>
      </c>
      <c r="C1992" s="36">
        <v>15</v>
      </c>
      <c r="E1992" s="36" t="s">
        <v>1583</v>
      </c>
      <c r="H1992" s="107">
        <f>IF('Раздел 21'!E6&gt;0,IF('Раздел 21'!D6&gt;0,0,1),0)</f>
        <v>0</v>
      </c>
    </row>
    <row r="1993" spans="1:8">
      <c r="A1993" s="107" t="s">
        <v>15</v>
      </c>
      <c r="B1993" s="36">
        <v>21</v>
      </c>
      <c r="C1993" s="36">
        <v>16</v>
      </c>
      <c r="E1993" s="36" t="s">
        <v>1584</v>
      </c>
      <c r="H1993" s="107">
        <f>IF('Раздел 21'!E7&gt;0,IF('Раздел 21'!D7&gt;0,0,1),0)</f>
        <v>0</v>
      </c>
    </row>
    <row r="1994" spans="1:8">
      <c r="A1994" s="107" t="s">
        <v>15</v>
      </c>
      <c r="B1994" s="36">
        <v>21</v>
      </c>
      <c r="C1994" s="36">
        <v>17</v>
      </c>
      <c r="E1994" s="36" t="s">
        <v>1585</v>
      </c>
      <c r="H1994" s="107">
        <f>IF('Раздел 21'!E8&gt;0,IF('Раздел 21'!D8&gt;0,0,1),0)</f>
        <v>0</v>
      </c>
    </row>
    <row r="1995" spans="1:8">
      <c r="A1995" s="107" t="s">
        <v>15</v>
      </c>
      <c r="B1995" s="36">
        <v>21</v>
      </c>
      <c r="C1995" s="36">
        <v>18</v>
      </c>
      <c r="E1995" s="36" t="s">
        <v>1586</v>
      </c>
      <c r="H1995" s="107">
        <f>IF('Раздел 21'!E9&gt;0,IF('Раздел 21'!D9&gt;0,0,1),0)</f>
        <v>0</v>
      </c>
    </row>
    <row r="1996" spans="1:8">
      <c r="A1996" s="107" t="s">
        <v>15</v>
      </c>
      <c r="B1996" s="36">
        <v>21</v>
      </c>
      <c r="C1996" s="36">
        <v>19</v>
      </c>
      <c r="E1996" s="36" t="s">
        <v>1587</v>
      </c>
      <c r="H1996" s="107">
        <f>IF('Раздел 21'!E10&gt;0,IF('Раздел 21'!D10&gt;0,0,1),0)</f>
        <v>0</v>
      </c>
    </row>
    <row r="1997" spans="1:8">
      <c r="A1997" s="107" t="s">
        <v>15</v>
      </c>
      <c r="B1997" s="36">
        <v>21</v>
      </c>
      <c r="C1997" s="36">
        <v>20</v>
      </c>
      <c r="E1997" s="36" t="s">
        <v>1588</v>
      </c>
      <c r="H1997" s="107">
        <f>IF('Раздел 21'!E11&gt;0,IF('Раздел 21'!D11&gt;0,0,1),0)</f>
        <v>0</v>
      </c>
    </row>
    <row r="1998" spans="1:8">
      <c r="A1998" s="107" t="s">
        <v>15</v>
      </c>
      <c r="B1998" s="36">
        <v>21</v>
      </c>
      <c r="C1998" s="36">
        <v>21</v>
      </c>
      <c r="E1998" s="36" t="s">
        <v>1589</v>
      </c>
      <c r="H1998" s="107">
        <f>IF('Раздел 21'!E12&gt;0,IF('Раздел 21'!D12&gt;0,0,1),0)</f>
        <v>0</v>
      </c>
    </row>
    <row r="1999" spans="1:8">
      <c r="A1999" s="107" t="s">
        <v>15</v>
      </c>
      <c r="B1999" s="36">
        <v>21</v>
      </c>
      <c r="C1999" s="36">
        <v>22</v>
      </c>
      <c r="E1999" s="36" t="s">
        <v>1590</v>
      </c>
      <c r="H1999" s="107">
        <f>IF('Раздел 21'!E13&gt;0,IF('Раздел 21'!D13&gt;0,0,1),0)</f>
        <v>0</v>
      </c>
    </row>
    <row r="2000" spans="1:8">
      <c r="A2000" s="107" t="s">
        <v>15</v>
      </c>
      <c r="B2000" s="36">
        <v>21</v>
      </c>
      <c r="C2000" s="36">
        <v>23</v>
      </c>
      <c r="E2000" s="36" t="s">
        <v>1591</v>
      </c>
      <c r="H2000" s="107">
        <f>IF('Раздел 21'!E14&gt;0,IF('Раздел 21'!D14&gt;0,0,1),0)</f>
        <v>0</v>
      </c>
    </row>
    <row r="2001" spans="1:8">
      <c r="A2001" s="35" t="s">
        <v>15</v>
      </c>
      <c r="B2001" s="35">
        <v>22</v>
      </c>
      <c r="C2001" s="35">
        <v>0</v>
      </c>
      <c r="D2001" s="35"/>
      <c r="E2001" s="108" t="str">
        <f>CONCATENATE("Количество ошибок в разделе 22: ",H2001)</f>
        <v>Количество ошибок в разделе 22: 1</v>
      </c>
      <c r="F2001" s="35"/>
      <c r="G2001" s="35"/>
      <c r="H2001" s="108">
        <f>SUM(H2002:H2014)</f>
        <v>1</v>
      </c>
    </row>
    <row r="2002" spans="1:8">
      <c r="A2002" s="107" t="s">
        <v>15</v>
      </c>
      <c r="B2002" s="36">
        <v>22</v>
      </c>
      <c r="C2002" s="36">
        <v>1</v>
      </c>
      <c r="E2002" s="36" t="s">
        <v>1556</v>
      </c>
      <c r="H2002" s="107">
        <f>IF(OR(AND('Раздел 1'!D4=5,'Раздел 22'!D4&gt;0),AND('Раздел 1'!D4&lt;&gt;5,'Раздел 22'!D4=0)),0,1)</f>
        <v>1</v>
      </c>
    </row>
    <row r="2003" spans="1:8">
      <c r="A2003" s="107" t="s">
        <v>15</v>
      </c>
      <c r="B2003" s="36">
        <v>22</v>
      </c>
      <c r="C2003" s="36">
        <v>2</v>
      </c>
      <c r="E2003" s="36" t="s">
        <v>1557</v>
      </c>
      <c r="H2003" s="107">
        <f>IF('Раздел 22'!E4&lt;='Раздел 22'!D4,0,1)</f>
        <v>0</v>
      </c>
    </row>
    <row r="2004" spans="1:8">
      <c r="A2004" s="107" t="s">
        <v>15</v>
      </c>
      <c r="B2004" s="36">
        <v>22</v>
      </c>
      <c r="C2004" s="36">
        <v>3</v>
      </c>
      <c r="E2004" s="36" t="s">
        <v>1558</v>
      </c>
      <c r="H2004" s="107">
        <f>IF('Раздел 22'!E5&lt;='Раздел 22'!D5,0,1)</f>
        <v>0</v>
      </c>
    </row>
    <row r="2005" spans="1:8">
      <c r="A2005" s="107" t="s">
        <v>15</v>
      </c>
      <c r="B2005" s="36">
        <v>22</v>
      </c>
      <c r="C2005" s="36">
        <v>4</v>
      </c>
      <c r="E2005" s="36" t="s">
        <v>1559</v>
      </c>
      <c r="H2005" s="107">
        <f>IF('Раздел 22'!E6&lt;='Раздел 22'!D6,0,1)</f>
        <v>0</v>
      </c>
    </row>
    <row r="2006" spans="1:8">
      <c r="A2006" s="107" t="s">
        <v>15</v>
      </c>
      <c r="B2006" s="36">
        <v>22</v>
      </c>
      <c r="C2006" s="36">
        <v>5</v>
      </c>
      <c r="E2006" s="36" t="s">
        <v>1560</v>
      </c>
      <c r="H2006" s="107">
        <f>IF('Раздел 22'!E7&lt;='Раздел 22'!D7,0,1)</f>
        <v>0</v>
      </c>
    </row>
    <row r="2007" spans="1:8">
      <c r="A2007" s="107" t="s">
        <v>15</v>
      </c>
      <c r="B2007" s="36">
        <v>22</v>
      </c>
      <c r="C2007" s="36">
        <v>6</v>
      </c>
      <c r="E2007" s="36" t="s">
        <v>1561</v>
      </c>
      <c r="H2007" s="107">
        <f>IF('Раздел 22'!E8&lt;='Раздел 22'!D8,0,1)</f>
        <v>0</v>
      </c>
    </row>
    <row r="2008" spans="1:8">
      <c r="A2008" s="107" t="s">
        <v>15</v>
      </c>
      <c r="B2008" s="36">
        <v>22</v>
      </c>
      <c r="C2008" s="36">
        <v>7</v>
      </c>
      <c r="E2008" s="36" t="s">
        <v>1562</v>
      </c>
      <c r="H2008" s="107">
        <f>IF('Раздел 22'!E9&lt;='Раздел 22'!D9,0,1)</f>
        <v>0</v>
      </c>
    </row>
    <row r="2009" spans="1:8">
      <c r="A2009" s="107" t="s">
        <v>15</v>
      </c>
      <c r="B2009" s="36">
        <v>22</v>
      </c>
      <c r="C2009" s="36">
        <v>8</v>
      </c>
      <c r="E2009" s="36" t="s">
        <v>1563</v>
      </c>
      <c r="H2009" s="107">
        <f>IF('Раздел 22'!E4&gt;0,IF('Раздел 22'!D4&gt;0,0,1),0)</f>
        <v>0</v>
      </c>
    </row>
    <row r="2010" spans="1:8">
      <c r="A2010" s="107" t="s">
        <v>15</v>
      </c>
      <c r="B2010" s="36">
        <v>22</v>
      </c>
      <c r="C2010" s="36">
        <v>9</v>
      </c>
      <c r="E2010" s="36" t="s">
        <v>1564</v>
      </c>
      <c r="H2010" s="107">
        <f>IF('Раздел 22'!E5&gt;0,IF('Раздел 22'!D5&gt;0,0,1),0)</f>
        <v>0</v>
      </c>
    </row>
    <row r="2011" spans="1:8">
      <c r="A2011" s="107" t="s">
        <v>15</v>
      </c>
      <c r="B2011" s="36">
        <v>22</v>
      </c>
      <c r="C2011" s="36">
        <v>10</v>
      </c>
      <c r="E2011" s="36" t="s">
        <v>1565</v>
      </c>
      <c r="H2011" s="107">
        <f>IF('Раздел 22'!E6&gt;0,IF('Раздел 22'!D6&gt;0,0,1),0)</f>
        <v>0</v>
      </c>
    </row>
    <row r="2012" spans="1:8">
      <c r="A2012" s="107" t="s">
        <v>15</v>
      </c>
      <c r="B2012" s="36">
        <v>22</v>
      </c>
      <c r="C2012" s="36">
        <v>11</v>
      </c>
      <c r="E2012" s="36" t="s">
        <v>1566</v>
      </c>
      <c r="H2012" s="107">
        <f>IF('Раздел 22'!E7&gt;0,IF('Раздел 22'!D7&gt;0,0,1),0)</f>
        <v>0</v>
      </c>
    </row>
    <row r="2013" spans="1:8">
      <c r="A2013" s="107" t="s">
        <v>15</v>
      </c>
      <c r="B2013" s="36">
        <v>22</v>
      </c>
      <c r="C2013" s="36">
        <v>12</v>
      </c>
      <c r="E2013" s="36" t="s">
        <v>1567</v>
      </c>
      <c r="H2013" s="107">
        <f>IF('Раздел 22'!E8&gt;0,IF('Раздел 22'!D8&gt;0,0,1),0)</f>
        <v>0</v>
      </c>
    </row>
    <row r="2014" spans="1:8">
      <c r="A2014" s="107" t="s">
        <v>15</v>
      </c>
      <c r="B2014" s="36">
        <v>22</v>
      </c>
      <c r="C2014" s="36">
        <v>13</v>
      </c>
      <c r="E2014" s="36" t="s">
        <v>1568</v>
      </c>
      <c r="H2014" s="107">
        <f>IF('Раздел 22'!E9&gt;0,IF('Раздел 22'!D9&gt;0,0,1),0)</f>
        <v>0</v>
      </c>
    </row>
    <row r="2015" spans="1:8">
      <c r="A2015" s="35" t="s">
        <v>15</v>
      </c>
      <c r="B2015" s="35">
        <v>23</v>
      </c>
      <c r="C2015" s="35">
        <v>0</v>
      </c>
      <c r="D2015" s="35"/>
      <c r="E2015" s="108" t="str">
        <f>CONCATENATE("Количество ошибок в разделе 23: ",H2015)</f>
        <v>Количество ошибок в разделе 23: 1</v>
      </c>
      <c r="F2015" s="35"/>
      <c r="G2015" s="35"/>
      <c r="H2015" s="108">
        <f>SUM(H2016:H2038)</f>
        <v>1</v>
      </c>
    </row>
    <row r="2016" spans="1:8">
      <c r="A2016" s="107" t="s">
        <v>15</v>
      </c>
      <c r="B2016" s="36">
        <v>23</v>
      </c>
      <c r="C2016" s="36">
        <v>1</v>
      </c>
      <c r="E2016" s="36" t="s">
        <v>1555</v>
      </c>
      <c r="H2016" s="107">
        <f>IF(OR(AND('Раздел 1'!D4=5,'Раздел 23'!P6&gt;0),AND('Раздел 1'!D4&lt;&gt;5,'Раздел 23'!P6=0)),0,1)</f>
        <v>1</v>
      </c>
    </row>
    <row r="2017" spans="1:8">
      <c r="A2017" s="107" t="s">
        <v>15</v>
      </c>
      <c r="B2017" s="36">
        <v>23</v>
      </c>
      <c r="C2017" s="36">
        <v>2</v>
      </c>
      <c r="E2017" s="36" t="s">
        <v>1943</v>
      </c>
      <c r="H2017" s="107">
        <f>IF('Раздел 23'!P7&gt;='Раздел 23'!P8+'Раздел 23'!P9+'Раздел 23'!P10,0,1)</f>
        <v>0</v>
      </c>
    </row>
    <row r="2018" spans="1:8">
      <c r="A2018" s="107" t="s">
        <v>15</v>
      </c>
      <c r="B2018" s="36">
        <v>23</v>
      </c>
      <c r="C2018" s="36">
        <v>3</v>
      </c>
      <c r="E2018" s="36" t="s">
        <v>1942</v>
      </c>
      <c r="H2018" s="107">
        <f>IF('Раздел 23'!Q7&gt;='Раздел 23'!Q8+'Раздел 23'!Q9+'Раздел 23'!Q10,0,1)</f>
        <v>0</v>
      </c>
    </row>
    <row r="2019" spans="1:8">
      <c r="A2019" s="107" t="s">
        <v>15</v>
      </c>
      <c r="B2019" s="36">
        <v>23</v>
      </c>
      <c r="C2019" s="36">
        <v>4</v>
      </c>
      <c r="E2019" s="36" t="s">
        <v>1944</v>
      </c>
      <c r="H2019" s="107">
        <f>IF('Раздел 23'!R7&gt;='Раздел 23'!R8+'Раздел 23'!R9+'Раздел 23'!R10,0,1)</f>
        <v>0</v>
      </c>
    </row>
    <row r="2020" spans="1:8">
      <c r="A2020" s="107" t="s">
        <v>15</v>
      </c>
      <c r="B2020" s="36">
        <v>23</v>
      </c>
      <c r="C2020" s="36">
        <v>5</v>
      </c>
      <c r="E2020" s="36" t="s">
        <v>1945</v>
      </c>
      <c r="H2020" s="107">
        <f>IF('Раздел 23'!S7&gt;='Раздел 23'!S8+'Раздел 23'!S9+'Раздел 23'!S10,0,1)</f>
        <v>0</v>
      </c>
    </row>
    <row r="2021" spans="1:8">
      <c r="A2021" s="107" t="s">
        <v>15</v>
      </c>
      <c r="B2021" s="36">
        <v>23</v>
      </c>
      <c r="C2021" s="36">
        <v>6</v>
      </c>
      <c r="E2021" s="36" t="s">
        <v>1946</v>
      </c>
      <c r="H2021" s="107">
        <f>IF('Раздел 23'!T7&gt;='Раздел 23'!T8+'Раздел 23'!T9+'Раздел 23'!T10,0,1)</f>
        <v>0</v>
      </c>
    </row>
    <row r="2022" spans="1:8">
      <c r="A2022" s="107" t="s">
        <v>15</v>
      </c>
      <c r="B2022" s="36">
        <v>23</v>
      </c>
      <c r="C2022" s="36">
        <v>7</v>
      </c>
      <c r="E2022" s="36" t="s">
        <v>1947</v>
      </c>
      <c r="H2022" s="107">
        <f>IF('Раздел 23'!U7&gt;='Раздел 23'!U8+'Раздел 23'!U9+'Раздел 23'!U10,0,1)</f>
        <v>0</v>
      </c>
    </row>
    <row r="2023" spans="1:8">
      <c r="A2023" t="s">
        <v>15</v>
      </c>
      <c r="B2023" s="36">
        <v>23</v>
      </c>
      <c r="C2023" s="36">
        <v>8</v>
      </c>
      <c r="E2023" s="36" t="s">
        <v>1948</v>
      </c>
      <c r="H2023" s="107">
        <f>IF('Раздел 23'!V7&gt;='Раздел 23'!V8+'Раздел 23'!V9+'Раздел 23'!V10,0,1)</f>
        <v>0</v>
      </c>
    </row>
    <row r="2024" spans="1:8">
      <c r="A2024" t="s">
        <v>15</v>
      </c>
      <c r="B2024" s="36">
        <v>23</v>
      </c>
      <c r="C2024" s="36">
        <v>9</v>
      </c>
      <c r="E2024" s="36" t="s">
        <v>1949</v>
      </c>
      <c r="H2024" s="107">
        <f>IF('Раздел 23'!W7&gt;='Раздел 23'!W8+'Раздел 23'!W9+'Раздел 23'!W10,0,1)</f>
        <v>0</v>
      </c>
    </row>
    <row r="2025" spans="1:8">
      <c r="A2025" t="s">
        <v>15</v>
      </c>
      <c r="B2025" s="36">
        <v>23</v>
      </c>
      <c r="C2025" s="36">
        <v>10</v>
      </c>
      <c r="E2025" s="36" t="s">
        <v>1950</v>
      </c>
      <c r="H2025" s="107">
        <f>IF('Раздел 23'!X7&gt;='Раздел 23'!X8+'Раздел 23'!X9+'Раздел 23'!X10,0,1)</f>
        <v>0</v>
      </c>
    </row>
    <row r="2026" spans="1:8">
      <c r="A2026" t="s">
        <v>15</v>
      </c>
      <c r="B2026" s="36">
        <v>23</v>
      </c>
      <c r="C2026" s="36">
        <v>11</v>
      </c>
      <c r="E2026" s="36" t="s">
        <v>1951</v>
      </c>
      <c r="H2026" s="107">
        <f>IF('Раздел 23'!Y7&gt;='Раздел 23'!Y8+'Раздел 23'!Y9+'Раздел 23'!Y10,0,1)</f>
        <v>0</v>
      </c>
    </row>
    <row r="2027" spans="1:8">
      <c r="A2027" t="s">
        <v>15</v>
      </c>
      <c r="B2027" s="36">
        <v>23</v>
      </c>
      <c r="C2027" s="36">
        <v>12</v>
      </c>
      <c r="E2027" s="36" t="s">
        <v>1952</v>
      </c>
      <c r="H2027" s="107">
        <f>IF('Раздел 23'!Z7&gt;='Раздел 23'!Z8+'Раздел 23'!Z9+'Раздел 23'!Z10,0,1)</f>
        <v>0</v>
      </c>
    </row>
    <row r="2028" spans="1:8">
      <c r="A2028" t="s">
        <v>15</v>
      </c>
      <c r="B2028" s="36">
        <v>23</v>
      </c>
      <c r="C2028" s="36">
        <v>13</v>
      </c>
      <c r="E2028" s="36" t="s">
        <v>1953</v>
      </c>
      <c r="H2028" s="107">
        <f>IF('Раздел 23'!P11&gt;='Раздел 23'!P12+'Раздел 23'!P13,0,1)</f>
        <v>0</v>
      </c>
    </row>
    <row r="2029" spans="1:8">
      <c r="A2029" t="s">
        <v>15</v>
      </c>
      <c r="B2029" s="36">
        <v>23</v>
      </c>
      <c r="C2029" s="36">
        <v>14</v>
      </c>
      <c r="E2029" s="36" t="s">
        <v>1954</v>
      </c>
      <c r="H2029" s="107">
        <f>IF('Раздел 23'!Q11&gt;='Раздел 23'!Q12+'Раздел 23'!Q13,0,1)</f>
        <v>0</v>
      </c>
    </row>
    <row r="2030" spans="1:8">
      <c r="A2030" t="s">
        <v>15</v>
      </c>
      <c r="B2030" s="36">
        <v>23</v>
      </c>
      <c r="C2030" s="36">
        <v>15</v>
      </c>
      <c r="E2030" s="36" t="s">
        <v>1955</v>
      </c>
      <c r="H2030" s="107">
        <f>IF('Раздел 23'!R11&gt;='Раздел 23'!R12+'Раздел 23'!R13,0,1)</f>
        <v>0</v>
      </c>
    </row>
    <row r="2031" spans="1:8">
      <c r="A2031" t="s">
        <v>15</v>
      </c>
      <c r="B2031" s="36">
        <v>23</v>
      </c>
      <c r="C2031" s="36">
        <v>16</v>
      </c>
      <c r="E2031" s="36" t="s">
        <v>1956</v>
      </c>
      <c r="H2031" s="107">
        <f>IF('Раздел 23'!S11&gt;='Раздел 23'!S12+'Раздел 23'!S13,0,1)</f>
        <v>0</v>
      </c>
    </row>
    <row r="2032" spans="1:8">
      <c r="A2032" t="s">
        <v>15</v>
      </c>
      <c r="B2032" s="36">
        <v>23</v>
      </c>
      <c r="C2032" s="36">
        <v>17</v>
      </c>
      <c r="E2032" s="36" t="s">
        <v>1957</v>
      </c>
      <c r="H2032" s="107">
        <f>IF('Раздел 23'!T11&gt;='Раздел 23'!T12+'Раздел 23'!T13,0,1)</f>
        <v>0</v>
      </c>
    </row>
    <row r="2033" spans="1:8">
      <c r="A2033" t="s">
        <v>15</v>
      </c>
      <c r="B2033" s="36">
        <v>23</v>
      </c>
      <c r="C2033" s="36">
        <v>18</v>
      </c>
      <c r="E2033" s="36" t="s">
        <v>1958</v>
      </c>
      <c r="H2033" s="107">
        <f>IF('Раздел 23'!U11&gt;='Раздел 23'!U12+'Раздел 23'!U13,0,1)</f>
        <v>0</v>
      </c>
    </row>
    <row r="2034" spans="1:8">
      <c r="A2034" t="s">
        <v>15</v>
      </c>
      <c r="B2034" s="36">
        <v>23</v>
      </c>
      <c r="C2034" s="36">
        <v>19</v>
      </c>
      <c r="E2034" s="36" t="s">
        <v>1959</v>
      </c>
      <c r="H2034" s="107">
        <f>IF('Раздел 23'!V11&gt;='Раздел 23'!V12+'Раздел 23'!V13,0,1)</f>
        <v>0</v>
      </c>
    </row>
    <row r="2035" spans="1:8">
      <c r="A2035" t="s">
        <v>15</v>
      </c>
      <c r="B2035" s="36">
        <v>23</v>
      </c>
      <c r="C2035" s="36">
        <v>20</v>
      </c>
      <c r="E2035" s="36" t="s">
        <v>1960</v>
      </c>
      <c r="H2035" s="107">
        <f>IF('Раздел 23'!W11&gt;='Раздел 23'!W12+'Раздел 23'!W13,0,1)</f>
        <v>0</v>
      </c>
    </row>
    <row r="2036" spans="1:8">
      <c r="A2036" t="s">
        <v>15</v>
      </c>
      <c r="B2036" s="36">
        <v>23</v>
      </c>
      <c r="C2036" s="36">
        <v>21</v>
      </c>
      <c r="E2036" s="36" t="s">
        <v>1961</v>
      </c>
      <c r="H2036" s="107">
        <f>IF('Раздел 23'!X11&gt;='Раздел 23'!X12+'Раздел 23'!X13,0,1)</f>
        <v>0</v>
      </c>
    </row>
    <row r="2037" spans="1:8">
      <c r="A2037" t="s">
        <v>15</v>
      </c>
      <c r="B2037" s="36">
        <v>23</v>
      </c>
      <c r="C2037" s="36">
        <v>22</v>
      </c>
      <c r="E2037" s="36" t="s">
        <v>1962</v>
      </c>
      <c r="H2037" s="107">
        <f>IF('Раздел 23'!Y11&gt;='Раздел 23'!Y12+'Раздел 23'!Y13,0,1)</f>
        <v>0</v>
      </c>
    </row>
    <row r="2038" spans="1:8">
      <c r="A2038" t="s">
        <v>15</v>
      </c>
      <c r="B2038" s="36">
        <v>23</v>
      </c>
      <c r="C2038" s="36">
        <v>23</v>
      </c>
      <c r="E2038" s="36" t="s">
        <v>1963</v>
      </c>
      <c r="H2038" s="107">
        <f>IF('Раздел 23'!Z11&gt;='Раздел 23'!Z12+'Раздел 23'!Z13,0,1)</f>
        <v>0</v>
      </c>
    </row>
    <row r="2039" spans="1:8">
      <c r="A2039" s="35" t="s">
        <v>15</v>
      </c>
      <c r="B2039" s="35">
        <v>24</v>
      </c>
      <c r="C2039" s="35">
        <v>0</v>
      </c>
      <c r="D2039" s="35">
        <v>0</v>
      </c>
      <c r="E2039" s="108" t="str">
        <f>CONCATENATE("Количество ошибок в разделе 24: ",H2039)</f>
        <v>Количество ошибок в разделе 24: 0</v>
      </c>
      <c r="F2039" s="35"/>
      <c r="G2039" s="35"/>
      <c r="H2039" s="108">
        <f>SUM(H2040:H2051)</f>
        <v>0</v>
      </c>
    </row>
    <row r="2040" spans="1:8">
      <c r="A2040" s="107" t="s">
        <v>15</v>
      </c>
      <c r="B2040" s="36">
        <v>24</v>
      </c>
      <c r="C2040" s="36">
        <v>1</v>
      </c>
      <c r="E2040" s="36" t="s">
        <v>1554</v>
      </c>
      <c r="H2040" s="107">
        <f>IF(OR(AND('Раздел 1'!D4=5,'Раздел 24'!D4&gt;0),AND('Раздел 1'!D4&lt;&gt;5,'Раздел 24'!D4=0)),0,1)</f>
        <v>0</v>
      </c>
    </row>
    <row r="2041" spans="1:8">
      <c r="A2041" s="107" t="s">
        <v>15</v>
      </c>
      <c r="B2041" s="36">
        <v>24</v>
      </c>
      <c r="C2041" s="36">
        <v>2</v>
      </c>
      <c r="E2041" s="36" t="s">
        <v>1542</v>
      </c>
      <c r="H2041" s="107">
        <f>IF('Раздел 24'!D5&lt;='Раздел 24'!D4,0,1)</f>
        <v>0</v>
      </c>
    </row>
    <row r="2042" spans="1:8">
      <c r="A2042" s="107" t="s">
        <v>15</v>
      </c>
      <c r="B2042" s="36">
        <v>24</v>
      </c>
      <c r="C2042" s="36">
        <v>3</v>
      </c>
      <c r="E2042" s="36" t="s">
        <v>1543</v>
      </c>
      <c r="H2042" s="107">
        <f>IF('Раздел 24'!D7&lt;='Раздел 24'!D6,0,1)</f>
        <v>0</v>
      </c>
    </row>
    <row r="2043" spans="1:8">
      <c r="A2043" s="107" t="s">
        <v>15</v>
      </c>
      <c r="B2043" s="36">
        <v>24</v>
      </c>
      <c r="C2043" s="36">
        <v>4</v>
      </c>
      <c r="E2043" s="36" t="s">
        <v>1544</v>
      </c>
      <c r="H2043" s="107">
        <f>IF('Раздел 24'!D8&lt;='Раздел 24'!D7,0,1)</f>
        <v>0</v>
      </c>
    </row>
    <row r="2044" spans="1:8">
      <c r="A2044" s="107" t="s">
        <v>15</v>
      </c>
      <c r="B2044" s="36">
        <v>24</v>
      </c>
      <c r="C2044" s="36">
        <v>5</v>
      </c>
      <c r="E2044" s="36" t="s">
        <v>1545</v>
      </c>
      <c r="H2044" s="107">
        <f>IF('Раздел 24'!D9&lt;='Раздел 24'!D7,0,1)</f>
        <v>0</v>
      </c>
    </row>
    <row r="2045" spans="1:8">
      <c r="A2045" s="107" t="s">
        <v>15</v>
      </c>
      <c r="B2045" s="36">
        <v>24</v>
      </c>
      <c r="C2045" s="36">
        <v>6</v>
      </c>
      <c r="E2045" s="36" t="s">
        <v>1546</v>
      </c>
      <c r="H2045" s="107">
        <f>IF('Раздел 24'!D10&lt;='Раздел 24'!D6,0,1)</f>
        <v>0</v>
      </c>
    </row>
    <row r="2046" spans="1:8">
      <c r="A2046" s="107" t="s">
        <v>15</v>
      </c>
      <c r="B2046" s="36">
        <v>24</v>
      </c>
      <c r="C2046" s="36">
        <v>7</v>
      </c>
      <c r="E2046" s="36" t="s">
        <v>1547</v>
      </c>
      <c r="H2046" s="107">
        <f>IF('Раздел 24'!D6&gt;='Раздел 24'!D7+'Раздел 24'!D10+'Раздел 24'!D12+'Раздел 24'!D14,0,1)</f>
        <v>0</v>
      </c>
    </row>
    <row r="2047" spans="1:8">
      <c r="A2047" s="107" t="s">
        <v>15</v>
      </c>
      <c r="B2047" s="36">
        <v>24</v>
      </c>
      <c r="C2047" s="36">
        <v>8</v>
      </c>
      <c r="E2047" s="36" t="s">
        <v>1548</v>
      </c>
      <c r="H2047" s="107">
        <f>IF('Раздел 24'!D7&gt;='Раздел 24'!D8+'Раздел 24'!D9,0,1)</f>
        <v>0</v>
      </c>
    </row>
    <row r="2048" spans="1:8">
      <c r="A2048" s="107" t="s">
        <v>15</v>
      </c>
      <c r="B2048" s="36">
        <v>24</v>
      </c>
      <c r="C2048" s="36">
        <v>9</v>
      </c>
      <c r="E2048" s="36" t="s">
        <v>1549</v>
      </c>
      <c r="H2048" s="107">
        <f>IF('Раздел 24'!D11&lt;='Раздел 24'!D10,0,1)</f>
        <v>0</v>
      </c>
    </row>
    <row r="2049" spans="1:8">
      <c r="A2049" s="107" t="s">
        <v>15</v>
      </c>
      <c r="B2049" s="36">
        <v>24</v>
      </c>
      <c r="C2049" s="36">
        <v>10</v>
      </c>
      <c r="E2049" s="36" t="s">
        <v>1550</v>
      </c>
      <c r="H2049" s="107">
        <f>IF('Раздел 24'!D12&lt;='Раздел 24'!D6,0,1)</f>
        <v>0</v>
      </c>
    </row>
    <row r="2050" spans="1:8">
      <c r="A2050" s="107" t="s">
        <v>15</v>
      </c>
      <c r="B2050" s="36">
        <v>24</v>
      </c>
      <c r="C2050" s="36">
        <v>11</v>
      </c>
      <c r="E2050" s="36" t="s">
        <v>1551</v>
      </c>
      <c r="H2050" s="107">
        <f>IF('Раздел 24'!D13&lt;='Раздел 24'!D12,0,1)</f>
        <v>0</v>
      </c>
    </row>
    <row r="2051" spans="1:8">
      <c r="A2051" s="107" t="s">
        <v>15</v>
      </c>
      <c r="B2051" s="36">
        <v>24</v>
      </c>
      <c r="C2051" s="36">
        <v>12</v>
      </c>
      <c r="E2051" s="36" t="s">
        <v>1552</v>
      </c>
      <c r="H2051" s="107">
        <f>IF('Раздел 24'!D14&lt;='Раздел 24'!D6,0,1)</f>
        <v>0</v>
      </c>
    </row>
    <row r="2052" spans="1:8">
      <c r="A2052" s="35" t="s">
        <v>15</v>
      </c>
      <c r="B2052" s="35">
        <v>25</v>
      </c>
      <c r="C2052" s="35">
        <v>0</v>
      </c>
      <c r="D2052" s="35">
        <v>0</v>
      </c>
      <c r="E2052" s="108" t="str">
        <f>CONCATENATE("Количество ошибок в Разделе 25: ",H2052)</f>
        <v>Количество ошибок в Разделе 25: 0</v>
      </c>
      <c r="F2052" s="35"/>
      <c r="G2052" s="35"/>
      <c r="H2052" s="108">
        <f>SUM(H2053:H2057)</f>
        <v>0</v>
      </c>
    </row>
    <row r="2053" spans="1:8">
      <c r="A2053" s="207" t="s">
        <v>15</v>
      </c>
      <c r="B2053" s="207">
        <v>25</v>
      </c>
      <c r="C2053" s="207">
        <v>1</v>
      </c>
      <c r="D2053" s="207"/>
      <c r="E2053" s="36" t="s">
        <v>1553</v>
      </c>
      <c r="F2053" s="207"/>
      <c r="G2053" s="207"/>
      <c r="H2053" s="208">
        <f>IF(OR(AND('Раздел 1'!D4=5,'Раздел 25'!D4&gt;0),AND('Раздел 1'!D4&lt;&gt;5,'Раздел 25'!D4=0)),0,1)</f>
        <v>0</v>
      </c>
    </row>
    <row r="2054" spans="1:8">
      <c r="A2054" s="107" t="s">
        <v>15</v>
      </c>
      <c r="B2054" s="207">
        <v>25</v>
      </c>
      <c r="C2054" s="36">
        <v>2</v>
      </c>
      <c r="E2054" s="36" t="s">
        <v>1538</v>
      </c>
      <c r="H2054" s="107">
        <f>IF('Раздел 25'!D8&lt;='Раздел 25'!D7,0,1)</f>
        <v>0</v>
      </c>
    </row>
    <row r="2055" spans="1:8">
      <c r="A2055" s="107" t="s">
        <v>15</v>
      </c>
      <c r="B2055" s="207">
        <v>25</v>
      </c>
      <c r="C2055" s="36">
        <v>3</v>
      </c>
      <c r="E2055" s="36" t="s">
        <v>1539</v>
      </c>
      <c r="H2055" s="107">
        <f>IF('Раздел 25'!D9&lt;='Раздел 25'!D7,0,1)</f>
        <v>0</v>
      </c>
    </row>
    <row r="2056" spans="1:8">
      <c r="A2056" s="107" t="s">
        <v>15</v>
      </c>
      <c r="B2056" s="207">
        <v>25</v>
      </c>
      <c r="C2056" s="36">
        <v>4</v>
      </c>
      <c r="E2056" s="36" t="s">
        <v>1540</v>
      </c>
      <c r="H2056" s="107">
        <f>IF('Раздел 25'!D7&gt;='Раздел 25'!D8+'Раздел 25'!D9,0,1)</f>
        <v>0</v>
      </c>
    </row>
    <row r="2057" spans="1:8">
      <c r="A2057" s="107" t="s">
        <v>15</v>
      </c>
      <c r="B2057" s="207">
        <v>25</v>
      </c>
      <c r="C2057" s="36">
        <v>5</v>
      </c>
      <c r="E2057" s="36" t="s">
        <v>1541</v>
      </c>
      <c r="H2057" s="107">
        <f>IF('Раздел 25'!D4='Раздел 24'!D6,0,1)</f>
        <v>0</v>
      </c>
    </row>
    <row r="2058" spans="1:8">
      <c r="A2058" s="35"/>
      <c r="B2058" s="35"/>
      <c r="C2058" s="35"/>
      <c r="D2058" s="35"/>
      <c r="E2058" s="108"/>
      <c r="F2058" s="35"/>
      <c r="G2058" s="35"/>
      <c r="H2058" s="108"/>
    </row>
  </sheetData>
  <sheetProtection password="CF7A" sheet="1" objects="1" scenarios="1" formatColumns="0" formatRows="0" autoFilter="0"/>
  <autoFilter ref="A1:I2058"/>
  <phoneticPr fontId="0" type="noConversion"/>
  <conditionalFormatting sqref="A1110:H1146 A2052:H2052 A14:G14 H14:H17 A15:B17 D15:G17 A41:H44 A2053:D2053 F2053:H2053 A2054:H2057 A2040:B2051 D2041:H2051 C2002:C2014 H2002:H2014 E1991:E2000 F1978:H2000 A1978:D2000 H1970:H1976 A1961:A1968 D1961:H1969 B1957:B1976 A1956:H1956 F1940:H1955 A1940:D1955 F1917:H1938 A1917:D1938 A1902:D1903 F1902:H1903 A2016:H2039 A1904:H1916 B1900:C1900 B1876:C1879 F1875:G1875 A1875:D1875 A1859:H1859 A1880:H1880 A1860:G1874 H1860:H1879 A1881:G1899 H1881:H1900 A1832:H1833 F1840:G1841 D1840:D1841 A1834:A1841 D1834:H1839 A1803:H1804 A1805:A1817 E1807:E1817 F1805:H1817 D1805:D1817 B1805:C1830 F1692:H1713 A1692:D1693 A1694:A1713 D1694:D1713 B1694:C1779 B1834:C1857 E1604:E1625 F1574:H1625 A1780:H1790 A1670:H1671 D1509:D1517 E1507:H1517 A1509:A1528 D1518:H1528 D1327:D1330 E1325:H1330 E1369:E1461 F1345:H1461 A1327:A1483 D1462:H1483 D1345:D1461 D1331:H1344 A1574:D1575 A1576:A1625 D1576:D1625 B1576:C1647 E1673:E1690 F1672:H1690 A1672:D1690 A1320:H1323 B1300:C1318 A1318 A620:A732 D620:H686 A872:A882 D872:H882 A971:A993 D1318:H1319 A1319:C1319 A1109 B620:C1109 A617:H619 D971:H993 A46:H48 C15:C40 A3:H13 C380:C616">
    <cfRule type="expression" dxfId="298" priority="310" stopIfTrue="1">
      <formula>$H3&gt;0</formula>
    </cfRule>
  </conditionalFormatting>
  <conditionalFormatting sqref="D687:D709 F687:H709">
    <cfRule type="expression" dxfId="297" priority="308" stopIfTrue="1">
      <formula>$H687&gt;0</formula>
    </cfRule>
  </conditionalFormatting>
  <conditionalFormatting sqref="D710:D732 F710:H732">
    <cfRule type="expression" dxfId="296" priority="307" stopIfTrue="1">
      <formula>$H710&gt;0</formula>
    </cfRule>
  </conditionalFormatting>
  <conditionalFormatting sqref="F1109:H1109 D1109">
    <cfRule type="expression" dxfId="295" priority="284" stopIfTrue="1">
      <formula>$H1109&gt;0</formula>
    </cfRule>
  </conditionalFormatting>
  <conditionalFormatting sqref="A1300:A1308 D1300:H1308">
    <cfRule type="expression" dxfId="294" priority="275" stopIfTrue="1">
      <formula>$H1300&gt;0</formula>
    </cfRule>
  </conditionalFormatting>
  <conditionalFormatting sqref="A1309:A1317 D1309:H1317">
    <cfRule type="expression" dxfId="293" priority="274" stopIfTrue="1">
      <formula>$H1309&gt;0</formula>
    </cfRule>
  </conditionalFormatting>
  <conditionalFormatting sqref="A18:B22 D18:D22">
    <cfRule type="expression" dxfId="292" priority="254" stopIfTrue="1">
      <formula>$H18&gt;0</formula>
    </cfRule>
  </conditionalFormatting>
  <conditionalFormatting sqref="A2040:D2040 F2040:H2040 C2041:C2051">
    <cfRule type="expression" dxfId="291" priority="245" stopIfTrue="1">
      <formula>$H2040&gt;0</formula>
    </cfRule>
  </conditionalFormatting>
  <conditionalFormatting sqref="D1970 F1970:G1970">
    <cfRule type="expression" dxfId="290" priority="242" stopIfTrue="1">
      <formula>$H1970&gt;0</formula>
    </cfRule>
  </conditionalFormatting>
  <conditionalFormatting sqref="D1971 F1971:G1971">
    <cfRule type="expression" dxfId="289" priority="241" stopIfTrue="1">
      <formula>$H1971&gt;0</formula>
    </cfRule>
  </conditionalFormatting>
  <conditionalFormatting sqref="A1969:A1976 A2002:B2014">
    <cfRule type="expression" dxfId="288" priority="239" stopIfTrue="1">
      <formula>$H1969&gt;0</formula>
    </cfRule>
  </conditionalFormatting>
  <conditionalFormatting sqref="D1972:D1976 D2002:D2014 F2002:G2014 F1972:G1976">
    <cfRule type="expression" dxfId="287" priority="240" stopIfTrue="1">
      <formula>$H1972&gt;0</formula>
    </cfRule>
  </conditionalFormatting>
  <conditionalFormatting sqref="A2058:H2058">
    <cfRule type="expression" dxfId="286" priority="238" stopIfTrue="1">
      <formula>$H2058&gt;0</formula>
    </cfRule>
  </conditionalFormatting>
  <conditionalFormatting sqref="E18:H22">
    <cfRule type="expression" dxfId="285" priority="237" stopIfTrue="1">
      <formula>$H18&gt;0</formula>
    </cfRule>
  </conditionalFormatting>
  <conditionalFormatting sqref="A23:B27 D23:D27">
    <cfRule type="expression" dxfId="284" priority="235" stopIfTrue="1">
      <formula>$H23&gt;0</formula>
    </cfRule>
  </conditionalFormatting>
  <conditionalFormatting sqref="E23:H27">
    <cfRule type="expression" dxfId="283" priority="234" stopIfTrue="1">
      <formula>$H23&gt;0</formula>
    </cfRule>
  </conditionalFormatting>
  <conditionalFormatting sqref="A28:B32 D28:D32">
    <cfRule type="expression" dxfId="282" priority="232" stopIfTrue="1">
      <formula>$H28&gt;0</formula>
    </cfRule>
  </conditionalFormatting>
  <conditionalFormatting sqref="E28:H32">
    <cfRule type="expression" dxfId="281" priority="231" stopIfTrue="1">
      <formula>$H28&gt;0</formula>
    </cfRule>
  </conditionalFormatting>
  <conditionalFormatting sqref="A33:B37 D33:D37">
    <cfRule type="expression" dxfId="280" priority="229" stopIfTrue="1">
      <formula>$H33&gt;0</formula>
    </cfRule>
  </conditionalFormatting>
  <conditionalFormatting sqref="E33:H37">
    <cfRule type="expression" dxfId="279" priority="228" stopIfTrue="1">
      <formula>$H33&gt;0</formula>
    </cfRule>
  </conditionalFormatting>
  <conditionalFormatting sqref="A38:B38 D38:H38">
    <cfRule type="expression" dxfId="278" priority="226" stopIfTrue="1">
      <formula>$H38&gt;0</formula>
    </cfRule>
  </conditionalFormatting>
  <conditionalFormatting sqref="A39:B39 D39:H39">
    <cfRule type="expression" dxfId="277" priority="224" stopIfTrue="1">
      <formula>$H39&gt;0</formula>
    </cfRule>
  </conditionalFormatting>
  <conditionalFormatting sqref="A40:B40 D40:H40">
    <cfRule type="expression" dxfId="276" priority="222" stopIfTrue="1">
      <formula>$H40&gt;0</formula>
    </cfRule>
  </conditionalFormatting>
  <conditionalFormatting sqref="A45:H45">
    <cfRule type="expression" dxfId="275" priority="221" stopIfTrue="1">
      <formula>$H45&gt;0</formula>
    </cfRule>
  </conditionalFormatting>
  <conditionalFormatting sqref="E2053">
    <cfRule type="expression" dxfId="274" priority="220" stopIfTrue="1">
      <formula>$H2053&gt;0</formula>
    </cfRule>
  </conditionalFormatting>
  <conditionalFormatting sqref="E2040">
    <cfRule type="expression" dxfId="273" priority="219" stopIfTrue="1">
      <formula>$H2040&gt;0</formula>
    </cfRule>
  </conditionalFormatting>
  <conditionalFormatting sqref="A2015:D2015 F2015:H2015">
    <cfRule type="expression" dxfId="272" priority="218" stopIfTrue="1">
      <formula>$H2015&gt;0</formula>
    </cfRule>
  </conditionalFormatting>
  <conditionalFormatting sqref="E2015">
    <cfRule type="expression" dxfId="271" priority="217" stopIfTrue="1">
      <formula>$H2015&gt;0</formula>
    </cfRule>
  </conditionalFormatting>
  <conditionalFormatting sqref="A2001:D2001 F2001:G2001">
    <cfRule type="expression" dxfId="270" priority="215" stopIfTrue="1">
      <formula>$H2001&gt;0</formula>
    </cfRule>
  </conditionalFormatting>
  <conditionalFormatting sqref="E2002">
    <cfRule type="expression" dxfId="269" priority="213" stopIfTrue="1">
      <formula>$H2002&gt;0</formula>
    </cfRule>
  </conditionalFormatting>
  <conditionalFormatting sqref="E2003">
    <cfRule type="expression" dxfId="268" priority="211" stopIfTrue="1">
      <formula>$H2003&gt;0</formula>
    </cfRule>
  </conditionalFormatting>
  <conditionalFormatting sqref="E2001">
    <cfRule type="expression" dxfId="267" priority="212" stopIfTrue="1">
      <formula>$H2001&gt;0</formula>
    </cfRule>
  </conditionalFormatting>
  <conditionalFormatting sqref="E2004:E2008">
    <cfRule type="expression" dxfId="266" priority="210" stopIfTrue="1">
      <formula>$H2004&gt;0</formula>
    </cfRule>
  </conditionalFormatting>
  <conditionalFormatting sqref="E2009">
    <cfRule type="expression" dxfId="265" priority="208" stopIfTrue="1">
      <formula>$H2009&gt;0</formula>
    </cfRule>
  </conditionalFormatting>
  <conditionalFormatting sqref="E2010:E2014">
    <cfRule type="expression" dxfId="264" priority="207" stopIfTrue="1">
      <formula>$H2010&gt;0</formula>
    </cfRule>
  </conditionalFormatting>
  <conditionalFormatting sqref="H1977">
    <cfRule type="expression" dxfId="263" priority="202" stopIfTrue="1">
      <formula>$H1977&gt;0</formula>
    </cfRule>
  </conditionalFormatting>
  <conditionalFormatting sqref="E1990">
    <cfRule type="expression" dxfId="262" priority="198" stopIfTrue="1">
      <formula>$H1990&gt;0</formula>
    </cfRule>
  </conditionalFormatting>
  <conditionalFormatting sqref="H2001">
    <cfRule type="expression" dxfId="261" priority="206" stopIfTrue="1">
      <formula>$H2001&gt;0</formula>
    </cfRule>
  </conditionalFormatting>
  <conditionalFormatting sqref="E1978">
    <cfRule type="expression" dxfId="260" priority="201" stopIfTrue="1">
      <formula>$H1978&gt;0</formula>
    </cfRule>
  </conditionalFormatting>
  <conditionalFormatting sqref="A1977:D1977 F1977:G1977">
    <cfRule type="expression" dxfId="259" priority="204" stopIfTrue="1">
      <formula>$H1977&gt;0</formula>
    </cfRule>
  </conditionalFormatting>
  <conditionalFormatting sqref="E1977">
    <cfRule type="expression" dxfId="258" priority="203" stopIfTrue="1">
      <formula>$H1977&gt;0</formula>
    </cfRule>
  </conditionalFormatting>
  <conditionalFormatting sqref="E1979">
    <cfRule type="expression" dxfId="257" priority="200" stopIfTrue="1">
      <formula>$H1979&gt;0</formula>
    </cfRule>
  </conditionalFormatting>
  <conditionalFormatting sqref="E1980:E1989">
    <cfRule type="expression" dxfId="256" priority="199" stopIfTrue="1">
      <formula>$H1980&gt;0</formula>
    </cfRule>
  </conditionalFormatting>
  <conditionalFormatting sqref="E1970:E1972">
    <cfRule type="expression" dxfId="255" priority="196" stopIfTrue="1">
      <formula>$H1970&gt;0</formula>
    </cfRule>
  </conditionalFormatting>
  <conditionalFormatting sqref="E1974:E1976">
    <cfRule type="expression" dxfId="254" priority="195" stopIfTrue="1">
      <formula>$H1974&gt;0</formula>
    </cfRule>
  </conditionalFormatting>
  <conditionalFormatting sqref="E1973">
    <cfRule type="expression" dxfId="253" priority="194" stopIfTrue="1">
      <formula>$H1973&gt;0</formula>
    </cfRule>
  </conditionalFormatting>
  <conditionalFormatting sqref="A1957:A1960 F1957:H1960 C1957:D1958 D1959:D1960 C1959:C1976">
    <cfRule type="expression" dxfId="252" priority="193" stopIfTrue="1">
      <formula>$H1957&gt;0</formula>
    </cfRule>
  </conditionalFormatting>
  <conditionalFormatting sqref="E1957:E1960">
    <cfRule type="expression" dxfId="251" priority="192" stopIfTrue="1">
      <formula>$H1957&gt;0</formula>
    </cfRule>
  </conditionalFormatting>
  <conditionalFormatting sqref="E1940:E1955">
    <cfRule type="expression" dxfId="250" priority="191" stopIfTrue="1">
      <formula>$H1940&gt;0</formula>
    </cfRule>
  </conditionalFormatting>
  <conditionalFormatting sqref="A1939:H1939">
    <cfRule type="expression" dxfId="249" priority="190" stopIfTrue="1">
      <formula>$H1939&gt;0</formula>
    </cfRule>
  </conditionalFormatting>
  <conditionalFormatting sqref="E1917:E1932">
    <cfRule type="expression" dxfId="248" priority="189" stopIfTrue="1">
      <formula>$H1917&gt;0</formula>
    </cfRule>
  </conditionalFormatting>
  <conditionalFormatting sqref="E1933:E1934">
    <cfRule type="expression" dxfId="247" priority="188" stopIfTrue="1">
      <formula>$H1933&gt;0</formula>
    </cfRule>
  </conditionalFormatting>
  <conditionalFormatting sqref="E1935:E1938">
    <cfRule type="expression" dxfId="246" priority="187" stopIfTrue="1">
      <formula>$H1935&gt;0</formula>
    </cfRule>
  </conditionalFormatting>
  <conditionalFormatting sqref="A1901:H1901">
    <cfRule type="expression" dxfId="245" priority="186" stopIfTrue="1">
      <formula>$H1901&gt;0</formula>
    </cfRule>
  </conditionalFormatting>
  <conditionalFormatting sqref="E1902:E1903">
    <cfRule type="expression" dxfId="244" priority="185" stopIfTrue="1">
      <formula>$H1902&gt;0</formula>
    </cfRule>
  </conditionalFormatting>
  <conditionalFormatting sqref="A1858:H1858">
    <cfRule type="expression" dxfId="243" priority="183" stopIfTrue="1">
      <formula>$H1858&gt;0</formula>
    </cfRule>
  </conditionalFormatting>
  <conditionalFormatting sqref="E1875">
    <cfRule type="expression" dxfId="242" priority="181" stopIfTrue="1">
      <formula>$H1875&gt;0</formula>
    </cfRule>
  </conditionalFormatting>
  <conditionalFormatting sqref="E1876">
    <cfRule type="expression" dxfId="241" priority="179" stopIfTrue="1">
      <formula>$H1876&gt;0</formula>
    </cfRule>
  </conditionalFormatting>
  <conditionalFormatting sqref="A1876 F1876:G1876 D1876">
    <cfRule type="expression" dxfId="240" priority="180" stopIfTrue="1">
      <formula>$H1876&gt;0</formula>
    </cfRule>
  </conditionalFormatting>
  <conditionalFormatting sqref="E1877">
    <cfRule type="expression" dxfId="239" priority="177" stopIfTrue="1">
      <formula>$H1877&gt;0</formula>
    </cfRule>
  </conditionalFormatting>
  <conditionalFormatting sqref="E1878">
    <cfRule type="expression" dxfId="238" priority="175" stopIfTrue="1">
      <formula>$H1878&gt;0</formula>
    </cfRule>
  </conditionalFormatting>
  <conditionalFormatting sqref="A1877 F1877:G1877 D1877">
    <cfRule type="expression" dxfId="237" priority="178" stopIfTrue="1">
      <formula>$H1877&gt;0</formula>
    </cfRule>
  </conditionalFormatting>
  <conditionalFormatting sqref="E1879 E1900">
    <cfRule type="expression" dxfId="236" priority="173" stopIfTrue="1">
      <formula>$H1879&gt;0</formula>
    </cfRule>
  </conditionalFormatting>
  <conditionalFormatting sqref="A1878 F1878:G1878 D1878">
    <cfRule type="expression" dxfId="235" priority="176" stopIfTrue="1">
      <formula>$H1878&gt;0</formula>
    </cfRule>
  </conditionalFormatting>
  <conditionalFormatting sqref="A1879 F1879:G1879 D1879 D1900 F1900:G1900 A1900">
    <cfRule type="expression" dxfId="234" priority="174" stopIfTrue="1">
      <formula>$H1879&gt;0</formula>
    </cfRule>
  </conditionalFormatting>
  <conditionalFormatting sqref="A1831:H1831">
    <cfRule type="expression" dxfId="233" priority="172" stopIfTrue="1">
      <formula>$H1831&gt;0</formula>
    </cfRule>
  </conditionalFormatting>
  <conditionalFormatting sqref="A1842:A1843 F1842:G1843 D1842:D1843">
    <cfRule type="expression" dxfId="232" priority="171" stopIfTrue="1">
      <formula>$H1842&gt;0</formula>
    </cfRule>
  </conditionalFormatting>
  <conditionalFormatting sqref="A1844:A1845 F1844:G1845 D1844:D1845">
    <cfRule type="expression" dxfId="231" priority="170" stopIfTrue="1">
      <formula>$H1844&gt;0</formula>
    </cfRule>
  </conditionalFormatting>
  <conditionalFormatting sqref="A1846:A1847 F1846:G1847 D1846:D1847">
    <cfRule type="expression" dxfId="230" priority="169" stopIfTrue="1">
      <formula>$H1846&gt;0</formula>
    </cfRule>
  </conditionalFormatting>
  <conditionalFormatting sqref="A1848:A1851 D1848:H1849 D1850:D1851 F1850:G1851 H1850:H1857">
    <cfRule type="expression" dxfId="229" priority="168" stopIfTrue="1">
      <formula>$H1848&gt;0</formula>
    </cfRule>
  </conditionalFormatting>
  <conditionalFormatting sqref="E1840:E1847">
    <cfRule type="expression" dxfId="228" priority="167" stopIfTrue="1">
      <formula>$H1840&gt;0</formula>
    </cfRule>
  </conditionalFormatting>
  <conditionalFormatting sqref="H1840:H1847">
    <cfRule type="expression" dxfId="227" priority="166" stopIfTrue="1">
      <formula>$H1840&gt;0</formula>
    </cfRule>
  </conditionalFormatting>
  <conditionalFormatting sqref="A1802:H1802">
    <cfRule type="expression" dxfId="226" priority="165" stopIfTrue="1">
      <formula>$H1802&gt;0</formula>
    </cfRule>
  </conditionalFormatting>
  <conditionalFormatting sqref="E1805">
    <cfRule type="expression" dxfId="225" priority="164" stopIfTrue="1">
      <formula>$H1805&gt;0</formula>
    </cfRule>
  </conditionalFormatting>
  <conditionalFormatting sqref="E1806">
    <cfRule type="expression" dxfId="224" priority="163" stopIfTrue="1">
      <formula>$H1806&gt;0</formula>
    </cfRule>
  </conditionalFormatting>
  <conditionalFormatting sqref="A1818:A1830 E1820:E1830 F1818:H1830 D1818:D1830">
    <cfRule type="expression" dxfId="223" priority="160" stopIfTrue="1">
      <formula>$H1818&gt;0</formula>
    </cfRule>
  </conditionalFormatting>
  <conditionalFormatting sqref="E1818">
    <cfRule type="expression" dxfId="222" priority="159" stopIfTrue="1">
      <formula>$H1818&gt;0</formula>
    </cfRule>
  </conditionalFormatting>
  <conditionalFormatting sqref="E1819">
    <cfRule type="expression" dxfId="221" priority="158" stopIfTrue="1">
      <formula>$H1819&gt;0</formula>
    </cfRule>
  </conditionalFormatting>
  <conditionalFormatting sqref="A1691:H1691">
    <cfRule type="expression" dxfId="220" priority="157" stopIfTrue="1">
      <formula>$H1691&gt;0</formula>
    </cfRule>
  </conditionalFormatting>
  <conditionalFormatting sqref="E1692">
    <cfRule type="expression" dxfId="219" priority="156" stopIfTrue="1">
      <formula>$H1692&gt;0</formula>
    </cfRule>
  </conditionalFormatting>
  <conditionalFormatting sqref="E1693:E1713">
    <cfRule type="expression" dxfId="218" priority="155" stopIfTrue="1">
      <formula>$H1693&gt;0</formula>
    </cfRule>
  </conditionalFormatting>
  <conditionalFormatting sqref="F1714:H1735 A1714:A1735 D1714:D1735">
    <cfRule type="expression" dxfId="217" priority="154" stopIfTrue="1">
      <formula>$H1714&gt;0</formula>
    </cfRule>
  </conditionalFormatting>
  <conditionalFormatting sqref="E1714">
    <cfRule type="expression" dxfId="216" priority="153" stopIfTrue="1">
      <formula>$H1714&gt;0</formula>
    </cfRule>
  </conditionalFormatting>
  <conditionalFormatting sqref="E1715:E1735">
    <cfRule type="expression" dxfId="215" priority="152" stopIfTrue="1">
      <formula>$H1715&gt;0</formula>
    </cfRule>
  </conditionalFormatting>
  <conditionalFormatting sqref="A1736:A1757 F1736:H1757 D1736:D1757">
    <cfRule type="expression" dxfId="214" priority="151" stopIfTrue="1">
      <formula>$H1736&gt;0</formula>
    </cfRule>
  </conditionalFormatting>
  <conditionalFormatting sqref="E1736">
    <cfRule type="expression" dxfId="213" priority="150" stopIfTrue="1">
      <formula>$H1736&gt;0</formula>
    </cfRule>
  </conditionalFormatting>
  <conditionalFormatting sqref="E1737:E1757">
    <cfRule type="expression" dxfId="212" priority="149" stopIfTrue="1">
      <formula>$H1737&gt;0</formula>
    </cfRule>
  </conditionalFormatting>
  <conditionalFormatting sqref="F1758:H1779 A1758:A1779 D1758:D1779">
    <cfRule type="expression" dxfId="211" priority="148" stopIfTrue="1">
      <formula>$H1758&gt;0</formula>
    </cfRule>
  </conditionalFormatting>
  <conditionalFormatting sqref="E1758">
    <cfRule type="expression" dxfId="210" priority="147" stopIfTrue="1">
      <formula>$H1758&gt;0</formula>
    </cfRule>
  </conditionalFormatting>
  <conditionalFormatting sqref="E1759:E1779">
    <cfRule type="expression" dxfId="209" priority="146" stopIfTrue="1">
      <formula>$H1759&gt;0</formula>
    </cfRule>
  </conditionalFormatting>
  <conditionalFormatting sqref="A1648:H1648">
    <cfRule type="expression" dxfId="208" priority="145" stopIfTrue="1">
      <formula>$H1648&gt;0</formula>
    </cfRule>
  </conditionalFormatting>
  <conditionalFormatting sqref="A1649:D1669 F1649:H1669">
    <cfRule type="expression" dxfId="207" priority="144" stopIfTrue="1">
      <formula>$H1649&gt;0</formula>
    </cfRule>
  </conditionalFormatting>
  <conditionalFormatting sqref="E1649">
    <cfRule type="expression" dxfId="206" priority="143" stopIfTrue="1">
      <formula>$H1649&gt;0</formula>
    </cfRule>
  </conditionalFormatting>
  <conditionalFormatting sqref="E1650:E1669">
    <cfRule type="expression" dxfId="205" priority="142" stopIfTrue="1">
      <formula>$H1650&gt;0</formula>
    </cfRule>
  </conditionalFormatting>
  <conditionalFormatting sqref="A1573:H1573">
    <cfRule type="expression" dxfId="204" priority="138" stopIfTrue="1">
      <formula>$H1573&gt;0</formula>
    </cfRule>
  </conditionalFormatting>
  <conditionalFormatting sqref="E1574">
    <cfRule type="expression" dxfId="203" priority="137" stopIfTrue="1">
      <formula>$H1574&gt;0</formula>
    </cfRule>
  </conditionalFormatting>
  <conditionalFormatting sqref="E1575">
    <cfRule type="expression" dxfId="202" priority="136" stopIfTrue="1">
      <formula>$H1575&gt;0</formula>
    </cfRule>
  </conditionalFormatting>
  <conditionalFormatting sqref="E1576:E1589">
    <cfRule type="expression" dxfId="201" priority="135" stopIfTrue="1">
      <formula>$H1576&gt;0</formula>
    </cfRule>
  </conditionalFormatting>
  <conditionalFormatting sqref="E1590:E1603">
    <cfRule type="expression" dxfId="200" priority="133" stopIfTrue="1">
      <formula>$H1590&gt;0</formula>
    </cfRule>
  </conditionalFormatting>
  <conditionalFormatting sqref="A1852:A1853 D1852:D1853 F1852:G1853">
    <cfRule type="expression" dxfId="199" priority="131" stopIfTrue="1">
      <formula>$H1852&gt;0</formula>
    </cfRule>
  </conditionalFormatting>
  <conditionalFormatting sqref="A1854:A1855 D1854:D1855 F1854:G1855">
    <cfRule type="expression" dxfId="198" priority="129" stopIfTrue="1">
      <formula>$H1854&gt;0</formula>
    </cfRule>
  </conditionalFormatting>
  <conditionalFormatting sqref="A1856:A1857 D1856:D1857 F1856:G1857">
    <cfRule type="expression" dxfId="197" priority="127" stopIfTrue="1">
      <formula>$H1856&gt;0</formula>
    </cfRule>
  </conditionalFormatting>
  <conditionalFormatting sqref="E1850:E1857">
    <cfRule type="expression" dxfId="196" priority="126" stopIfTrue="1">
      <formula>$H1850&gt;0</formula>
    </cfRule>
  </conditionalFormatting>
  <conditionalFormatting sqref="A1506:H1506">
    <cfRule type="expression" dxfId="195" priority="124" stopIfTrue="1">
      <formula>$H1506&gt;0</formula>
    </cfRule>
  </conditionalFormatting>
  <conditionalFormatting sqref="A1507:D1508 B1509:C1572">
    <cfRule type="expression" dxfId="194" priority="123" stopIfTrue="1">
      <formula>$H1507&gt;0</formula>
    </cfRule>
  </conditionalFormatting>
  <conditionalFormatting sqref="A1791:D1801 F1791:H1801">
    <cfRule type="expression" dxfId="193" priority="117" stopIfTrue="1">
      <formula>$H1791&gt;0</formula>
    </cfRule>
  </conditionalFormatting>
  <conditionalFormatting sqref="E1791:E1801">
    <cfRule type="expression" dxfId="192" priority="116" stopIfTrue="1">
      <formula>$H1791&gt;0</formula>
    </cfRule>
  </conditionalFormatting>
  <conditionalFormatting sqref="A1324:H1324">
    <cfRule type="expression" dxfId="191" priority="113" stopIfTrue="1">
      <formula>$H1324&gt;0</formula>
    </cfRule>
  </conditionalFormatting>
  <conditionalFormatting sqref="A1325:D1326 B1327:C1505">
    <cfRule type="expression" dxfId="190" priority="111" stopIfTrue="1">
      <formula>$H1325&gt;0</formula>
    </cfRule>
  </conditionalFormatting>
  <conditionalFormatting sqref="E1345">
    <cfRule type="expression" dxfId="189" priority="110" stopIfTrue="1">
      <formula>$H1345&gt;0</formula>
    </cfRule>
  </conditionalFormatting>
  <conditionalFormatting sqref="E1346:E1368">
    <cfRule type="expression" dxfId="188" priority="109" stopIfTrue="1">
      <formula>$H1346&gt;0</formula>
    </cfRule>
  </conditionalFormatting>
  <conditionalFormatting sqref="A1529:A1550 D1529:H1550">
    <cfRule type="expression" dxfId="187" priority="106" stopIfTrue="1">
      <formula>$H1529&gt;0</formula>
    </cfRule>
  </conditionalFormatting>
  <conditionalFormatting sqref="A1484:A1505 D1484:H1505">
    <cfRule type="expression" dxfId="186" priority="105" stopIfTrue="1">
      <formula>$H1484&gt;0</formula>
    </cfRule>
  </conditionalFormatting>
  <conditionalFormatting sqref="E1672">
    <cfRule type="expression" dxfId="185" priority="100" stopIfTrue="1">
      <formula>$H1672&gt;0</formula>
    </cfRule>
  </conditionalFormatting>
  <conditionalFormatting sqref="A1551:A1572 D1551:H1572">
    <cfRule type="expression" dxfId="184" priority="103" stopIfTrue="1">
      <formula>$H1551&gt;0</formula>
    </cfRule>
  </conditionalFormatting>
  <conditionalFormatting sqref="A1626:A1647 D1626:H1647">
    <cfRule type="expression" dxfId="183" priority="101" stopIfTrue="1">
      <formula>$H1626&gt;0</formula>
    </cfRule>
  </conditionalFormatting>
  <conditionalFormatting sqref="A1156:H1164">
    <cfRule type="expression" dxfId="182" priority="98" stopIfTrue="1">
      <formula>$H1156&gt;0</formula>
    </cfRule>
  </conditionalFormatting>
  <conditionalFormatting sqref="A1183:H1191">
    <cfRule type="expression" dxfId="181" priority="97" stopIfTrue="1">
      <formula>$H1183&gt;0</formula>
    </cfRule>
  </conditionalFormatting>
  <conditionalFormatting sqref="A1219:H1227">
    <cfRule type="expression" dxfId="180" priority="96" stopIfTrue="1">
      <formula>$H1219&gt;0</formula>
    </cfRule>
  </conditionalFormatting>
  <conditionalFormatting sqref="A1228:H1236">
    <cfRule type="expression" dxfId="179" priority="95" stopIfTrue="1">
      <formula>$H1228&gt;0</formula>
    </cfRule>
  </conditionalFormatting>
  <conditionalFormatting sqref="A1237:H1245">
    <cfRule type="expression" dxfId="178" priority="94" stopIfTrue="1">
      <formula>$H1237&gt;0</formula>
    </cfRule>
  </conditionalFormatting>
  <conditionalFormatting sqref="A1246:H1254">
    <cfRule type="expression" dxfId="177" priority="93" stopIfTrue="1">
      <formula>$H1246&gt;0</formula>
    </cfRule>
  </conditionalFormatting>
  <conditionalFormatting sqref="A1255:H1263">
    <cfRule type="expression" dxfId="176" priority="92" stopIfTrue="1">
      <formula>$H1255&gt;0</formula>
    </cfRule>
  </conditionalFormatting>
  <conditionalFormatting sqref="A1264:H1272">
    <cfRule type="expression" dxfId="175" priority="91" stopIfTrue="1">
      <formula>$H1264&gt;0</formula>
    </cfRule>
  </conditionalFormatting>
  <conditionalFormatting sqref="A1273:H1281">
    <cfRule type="expression" dxfId="174" priority="90" stopIfTrue="1">
      <formula>$H1273&gt;0</formula>
    </cfRule>
  </conditionalFormatting>
  <conditionalFormatting sqref="A1282:H1290">
    <cfRule type="expression" dxfId="173" priority="89" stopIfTrue="1">
      <formula>$H1282&gt;0</formula>
    </cfRule>
  </conditionalFormatting>
  <conditionalFormatting sqref="A1291:H1299">
    <cfRule type="expression" dxfId="172" priority="88" stopIfTrue="1">
      <formula>$H1291&gt;0</formula>
    </cfRule>
  </conditionalFormatting>
  <conditionalFormatting sqref="A1147:H1155">
    <cfRule type="expression" dxfId="171" priority="87" stopIfTrue="1">
      <formula>$H1147&gt;0</formula>
    </cfRule>
  </conditionalFormatting>
  <conditionalFormatting sqref="A1174:H1182">
    <cfRule type="expression" dxfId="170" priority="86" stopIfTrue="1">
      <formula>$H1174&gt;0</formula>
    </cfRule>
  </conditionalFormatting>
  <conditionalFormatting sqref="A1165:H1173">
    <cfRule type="expression" dxfId="169" priority="85" stopIfTrue="1">
      <formula>$H1165&gt;0</formula>
    </cfRule>
  </conditionalFormatting>
  <conditionalFormatting sqref="A1192:H1200">
    <cfRule type="expression" dxfId="168" priority="84" stopIfTrue="1">
      <formula>$H1192&gt;0</formula>
    </cfRule>
  </conditionalFormatting>
  <conditionalFormatting sqref="A1201:H1209">
    <cfRule type="expression" dxfId="167" priority="83" stopIfTrue="1">
      <formula>$H1201&gt;0</formula>
    </cfRule>
  </conditionalFormatting>
  <conditionalFormatting sqref="A1210:H1218">
    <cfRule type="expression" dxfId="166" priority="82" stopIfTrue="1">
      <formula>$H1210&gt;0</formula>
    </cfRule>
  </conditionalFormatting>
  <conditionalFormatting sqref="E687:E709">
    <cfRule type="expression" dxfId="165" priority="81" stopIfTrue="1">
      <formula>$H687&gt;0</formula>
    </cfRule>
  </conditionalFormatting>
  <conditionalFormatting sqref="E710:E732">
    <cfRule type="expression" dxfId="164" priority="80" stopIfTrue="1">
      <formula>$H710&gt;0</formula>
    </cfRule>
  </conditionalFormatting>
  <conditionalFormatting sqref="A733:A755">
    <cfRule type="expression" dxfId="163" priority="79" stopIfTrue="1">
      <formula>$H733&gt;0</formula>
    </cfRule>
  </conditionalFormatting>
  <conditionalFormatting sqref="D733:D755 F733:H755">
    <cfRule type="expression" dxfId="162" priority="78" stopIfTrue="1">
      <formula>$H733&gt;0</formula>
    </cfRule>
  </conditionalFormatting>
  <conditionalFormatting sqref="E733:E755">
    <cfRule type="expression" dxfId="161" priority="77" stopIfTrue="1">
      <formula>$H733&gt;0</formula>
    </cfRule>
  </conditionalFormatting>
  <conditionalFormatting sqref="A756:A778">
    <cfRule type="expression" dxfId="160" priority="76" stopIfTrue="1">
      <formula>$H756&gt;0</formula>
    </cfRule>
  </conditionalFormatting>
  <conditionalFormatting sqref="D756:D778 F756:H778">
    <cfRule type="expression" dxfId="159" priority="75" stopIfTrue="1">
      <formula>$H756&gt;0</formula>
    </cfRule>
  </conditionalFormatting>
  <conditionalFormatting sqref="E756:E778">
    <cfRule type="expression" dxfId="158" priority="74" stopIfTrue="1">
      <formula>$H756&gt;0</formula>
    </cfRule>
  </conditionalFormatting>
  <conditionalFormatting sqref="A779:A801">
    <cfRule type="expression" dxfId="157" priority="73" stopIfTrue="1">
      <formula>$H779&gt;0</formula>
    </cfRule>
  </conditionalFormatting>
  <conditionalFormatting sqref="D779:D801 F779:H801">
    <cfRule type="expression" dxfId="156" priority="72" stopIfTrue="1">
      <formula>$H779&gt;0</formula>
    </cfRule>
  </conditionalFormatting>
  <conditionalFormatting sqref="E779:E801">
    <cfRule type="expression" dxfId="155" priority="71" stopIfTrue="1">
      <formula>$H779&gt;0</formula>
    </cfRule>
  </conditionalFormatting>
  <conditionalFormatting sqref="A802:A824">
    <cfRule type="expression" dxfId="154" priority="70" stopIfTrue="1">
      <formula>$H802&gt;0</formula>
    </cfRule>
  </conditionalFormatting>
  <conditionalFormatting sqref="D802:D824 F802:H824">
    <cfRule type="expression" dxfId="153" priority="69" stopIfTrue="1">
      <formula>$H802&gt;0</formula>
    </cfRule>
  </conditionalFormatting>
  <conditionalFormatting sqref="E802:E824">
    <cfRule type="expression" dxfId="152" priority="68" stopIfTrue="1">
      <formula>$H802&gt;0</formula>
    </cfRule>
  </conditionalFormatting>
  <conditionalFormatting sqref="A825:A847 A871">
    <cfRule type="expression" dxfId="151" priority="67" stopIfTrue="1">
      <formula>$H825&gt;0</formula>
    </cfRule>
  </conditionalFormatting>
  <conditionalFormatting sqref="D825:D847 F825:H847 F871:H871 D871">
    <cfRule type="expression" dxfId="150" priority="66" stopIfTrue="1">
      <formula>$H825&gt;0</formula>
    </cfRule>
  </conditionalFormatting>
  <conditionalFormatting sqref="E825:E847 E871">
    <cfRule type="expression" dxfId="149" priority="65" stopIfTrue="1">
      <formula>$H825&gt;0</formula>
    </cfRule>
  </conditionalFormatting>
  <conditionalFormatting sqref="A848:A870">
    <cfRule type="expression" dxfId="148" priority="64" stopIfTrue="1">
      <formula>$H848&gt;0</formula>
    </cfRule>
  </conditionalFormatting>
  <conditionalFormatting sqref="D848:D870 F848:H870">
    <cfRule type="expression" dxfId="147" priority="63" stopIfTrue="1">
      <formula>$H848&gt;0</formula>
    </cfRule>
  </conditionalFormatting>
  <conditionalFormatting sqref="E848:E870">
    <cfRule type="expression" dxfId="146" priority="62" stopIfTrue="1">
      <formula>$H848&gt;0</formula>
    </cfRule>
  </conditionalFormatting>
  <conditionalFormatting sqref="A883:A893 D883:H893">
    <cfRule type="expression" dxfId="145" priority="61" stopIfTrue="1">
      <formula>$H883&gt;0</formula>
    </cfRule>
  </conditionalFormatting>
  <conditionalFormatting sqref="A894:A904 D894:H904">
    <cfRule type="expression" dxfId="144" priority="60" stopIfTrue="1">
      <formula>$H894&gt;0</formula>
    </cfRule>
  </conditionalFormatting>
  <conditionalFormatting sqref="A905:A915 D905:H915">
    <cfRule type="expression" dxfId="143" priority="59" stopIfTrue="1">
      <formula>$H905&gt;0</formula>
    </cfRule>
  </conditionalFormatting>
  <conditionalFormatting sqref="A916:A926 D916:H926">
    <cfRule type="expression" dxfId="142" priority="58" stopIfTrue="1">
      <formula>$H916&gt;0</formula>
    </cfRule>
  </conditionalFormatting>
  <conditionalFormatting sqref="A927:A937 D927:H937">
    <cfRule type="expression" dxfId="141" priority="56" stopIfTrue="1">
      <formula>$H927&gt;0</formula>
    </cfRule>
  </conditionalFormatting>
  <conditionalFormatting sqref="A1017:A1039 D1017:H1039">
    <cfRule type="expression" dxfId="140" priority="48" stopIfTrue="1">
      <formula>$H1017&gt;0</formula>
    </cfRule>
  </conditionalFormatting>
  <conditionalFormatting sqref="A938:A948 D938:H948">
    <cfRule type="expression" dxfId="139" priority="54" stopIfTrue="1">
      <formula>$H938&gt;0</formula>
    </cfRule>
  </conditionalFormatting>
  <conditionalFormatting sqref="A994:A1016 D994:H1016">
    <cfRule type="expression" dxfId="138" priority="49" stopIfTrue="1">
      <formula>$H994&gt;0</formula>
    </cfRule>
  </conditionalFormatting>
  <conditionalFormatting sqref="A949:A959 D949:H959">
    <cfRule type="expression" dxfId="137" priority="52" stopIfTrue="1">
      <formula>$H949&gt;0</formula>
    </cfRule>
  </conditionalFormatting>
  <conditionalFormatting sqref="A1040:A1062 D1040:H1062">
    <cfRule type="expression" dxfId="136" priority="47" stopIfTrue="1">
      <formula>$H1040&gt;0</formula>
    </cfRule>
  </conditionalFormatting>
  <conditionalFormatting sqref="A960:A970 D960:H970">
    <cfRule type="expression" dxfId="135" priority="50" stopIfTrue="1">
      <formula>$H960&gt;0</formula>
    </cfRule>
  </conditionalFormatting>
  <conditionalFormatting sqref="A1086:A1108 D1086:H1108">
    <cfRule type="expression" dxfId="134" priority="45" stopIfTrue="1">
      <formula>$H1086&gt;0</formula>
    </cfRule>
  </conditionalFormatting>
  <conditionalFormatting sqref="A1063:A1085 D1063:H1085">
    <cfRule type="expression" dxfId="133" priority="46" stopIfTrue="1">
      <formula>$H1063&gt;0</formula>
    </cfRule>
  </conditionalFormatting>
  <conditionalFormatting sqref="A391:A401 D391:H401">
    <cfRule type="expression" dxfId="132" priority="32" stopIfTrue="1">
      <formula>$H391&gt;0</formula>
    </cfRule>
  </conditionalFormatting>
  <conditionalFormatting sqref="E1109">
    <cfRule type="expression" dxfId="131" priority="44" stopIfTrue="1">
      <formula>$H1109&gt;0</formula>
    </cfRule>
  </conditionalFormatting>
  <conditionalFormatting sqref="A413:A423 D413:H423">
    <cfRule type="expression" dxfId="130" priority="30" stopIfTrue="1">
      <formula>$H413&gt;0</formula>
    </cfRule>
  </conditionalFormatting>
  <conditionalFormatting sqref="D267:H333 A265:H266 A267:C378 B380 B382 B384 B386 B388 B390 B392 B394 B396 B398 B400 B402 B404 B406 B408 B410 B412 B414 B416 B418 B420 B422 B424 B426 B428 B430 B432 B434 B436 B438 B440 B442 B444 B446 B448 B450 B452 B454 B456 B458 B460 B462 B464 B466 B468 B470 B472 B474 B476 B478 B480 B482 B484 B486 B488 B490 B492 B494 B496 B498 B500 B502 B504 B506 B508 B510 B512 B514 B516 B518 B520 B522 B524 B526 B528 B530 B532 B534 B536 B538 B540 B542 B544 B546 B548 B550 B552 B554 B556 B558 B560 B562 B564 B566 B568 B570 B572 B574 B576 B578 B580 B582 B584 B586 B588 B590 B592 B594 B596 B598 B600 B602 B604 B606 B608 B610 B612 B614 B616">
    <cfRule type="expression" dxfId="129" priority="42" stopIfTrue="1">
      <formula>$H265&gt;0</formula>
    </cfRule>
  </conditionalFormatting>
  <conditionalFormatting sqref="A435:A445 D435:H445">
    <cfRule type="expression" dxfId="128" priority="28" stopIfTrue="1">
      <formula>$H435&gt;0</formula>
    </cfRule>
  </conditionalFormatting>
  <conditionalFormatting sqref="A264:H264">
    <cfRule type="expression" dxfId="127" priority="43" stopIfTrue="1">
      <formula>$H264&gt;0</formula>
    </cfRule>
  </conditionalFormatting>
  <conditionalFormatting sqref="A457:A467 D457:H467">
    <cfRule type="expression" dxfId="126" priority="26" stopIfTrue="1">
      <formula>$H457&gt;0</formula>
    </cfRule>
  </conditionalFormatting>
  <conditionalFormatting sqref="D334:D356 F334:H356">
    <cfRule type="expression" dxfId="125" priority="41" stopIfTrue="1">
      <formula>$H334&gt;0</formula>
    </cfRule>
  </conditionalFormatting>
  <conditionalFormatting sqref="D357:D378 F357:H378">
    <cfRule type="expression" dxfId="124" priority="40" stopIfTrue="1">
      <formula>$H357&gt;0</formula>
    </cfRule>
  </conditionalFormatting>
  <conditionalFormatting sqref="E334:E356">
    <cfRule type="expression" dxfId="123" priority="39" stopIfTrue="1">
      <formula>$H334&gt;0</formula>
    </cfRule>
  </conditionalFormatting>
  <conditionalFormatting sqref="E357:E378">
    <cfRule type="expression" dxfId="122" priority="38" stopIfTrue="1">
      <formula>$H357&gt;0</formula>
    </cfRule>
  </conditionalFormatting>
  <conditionalFormatting sqref="A379:C379 B381 B383 B385 B387 B389 B391 B393 B395 B397 B399 B401 B403 B405 B407 B409 B411 B413 B415 B417 B419 B421 B423 B425 B427 B429 B431 B433 B435 B437 B439 B441 B443 B445 B447 B449 B451 B453 B455 B457 B459 B461 B463 B465 B467 B469 B471 B473 B475 B477 B479 B481 B483 B485 B487 B489 B491 B493 B495 B497 B499 B501 B503 B505 B507 B509 B511 B513 B515 B517 B519 B521 B523 B525 B527 B529 B531 B533 B535 B537 B539 B541 B543 B545 B547 B549 B551 B553 B555 B557 B559 B561 B563 B565 B567 B569 B571 B573 B575 B577 B579 B581 B583 B585 B587 B589 B591 B593 B595 B597 B599 B601 B603 B605 B607 B609 B611 B613 B615">
    <cfRule type="expression" dxfId="121" priority="37" stopIfTrue="1">
      <formula>$H379&gt;0</formula>
    </cfRule>
  </conditionalFormatting>
  <conditionalFormatting sqref="D379 F379:H379">
    <cfRule type="expression" dxfId="120" priority="36" stopIfTrue="1">
      <formula>$H379&gt;0</formula>
    </cfRule>
  </conditionalFormatting>
  <conditionalFormatting sqref="E379">
    <cfRule type="expression" dxfId="119" priority="35" stopIfTrue="1">
      <formula>$H379&gt;0</formula>
    </cfRule>
  </conditionalFormatting>
  <conditionalFormatting sqref="A380:A390 D380:H390 A479:A501 D479:H501">
    <cfRule type="expression" dxfId="118" priority="34" stopIfTrue="1">
      <formula>$H380&gt;0</formula>
    </cfRule>
  </conditionalFormatting>
  <conditionalFormatting sqref="A402:A412 D402:H412">
    <cfRule type="expression" dxfId="117" priority="31" stopIfTrue="1">
      <formula>$H402&gt;0</formula>
    </cfRule>
  </conditionalFormatting>
  <conditionalFormatting sqref="A424:A434 D424:H434">
    <cfRule type="expression" dxfId="116" priority="29" stopIfTrue="1">
      <formula>$H424&gt;0</formula>
    </cfRule>
  </conditionalFormatting>
  <conditionalFormatting sqref="A525:A547 D525:H547">
    <cfRule type="expression" dxfId="115" priority="23" stopIfTrue="1">
      <formula>$H525&gt;0</formula>
    </cfRule>
  </conditionalFormatting>
  <conditionalFormatting sqref="A446:A456 D446:H456">
    <cfRule type="expression" dxfId="114" priority="27" stopIfTrue="1">
      <formula>$H446&gt;0</formula>
    </cfRule>
  </conditionalFormatting>
  <conditionalFormatting sqref="A502:A524 D502:H524">
    <cfRule type="expression" dxfId="113" priority="24" stopIfTrue="1">
      <formula>$H502&gt;0</formula>
    </cfRule>
  </conditionalFormatting>
  <conditionalFormatting sqref="A548:A570 D548:H570">
    <cfRule type="expression" dxfId="112" priority="22" stopIfTrue="1">
      <formula>$H548&gt;0</formula>
    </cfRule>
  </conditionalFormatting>
  <conditionalFormatting sqref="A468:A478 D468:H478">
    <cfRule type="expression" dxfId="111" priority="25" stopIfTrue="1">
      <formula>$H468&gt;0</formula>
    </cfRule>
  </conditionalFormatting>
  <conditionalFormatting sqref="A594:A616 D594:H616">
    <cfRule type="expression" dxfId="110" priority="20" stopIfTrue="1">
      <formula>$H594&gt;0</formula>
    </cfRule>
  </conditionalFormatting>
  <conditionalFormatting sqref="A571:A593 D571:H593">
    <cfRule type="expression" dxfId="109" priority="21" stopIfTrue="1">
      <formula>$H571&gt;0</formula>
    </cfRule>
  </conditionalFormatting>
  <conditionalFormatting sqref="A49:H49">
    <cfRule type="expression" dxfId="108" priority="18" stopIfTrue="1">
      <formula>$H49&gt;0</formula>
    </cfRule>
  </conditionalFormatting>
  <conditionalFormatting sqref="A176:A186 D176:H186">
    <cfRule type="expression" dxfId="107" priority="8" stopIfTrue="1">
      <formula>$H176&gt;0</formula>
    </cfRule>
  </conditionalFormatting>
  <conditionalFormatting sqref="A198:A208 D198:H208">
    <cfRule type="expression" dxfId="106" priority="6" stopIfTrue="1">
      <formula>$H198&gt;0</formula>
    </cfRule>
  </conditionalFormatting>
  <conditionalFormatting sqref="D52:H118 A50:H51 A52:A163 C52:C163 B52:B263">
    <cfRule type="expression" dxfId="105" priority="17" stopIfTrue="1">
      <formula>$H50&gt;0</formula>
    </cfRule>
  </conditionalFormatting>
  <conditionalFormatting sqref="A220:A230 D220:H230">
    <cfRule type="expression" dxfId="104" priority="4" stopIfTrue="1">
      <formula>$H220&gt;0</formula>
    </cfRule>
  </conditionalFormatting>
  <conditionalFormatting sqref="A242:A252 D242:H252">
    <cfRule type="expression" dxfId="103" priority="2" stopIfTrue="1">
      <formula>$H242&gt;0</formula>
    </cfRule>
  </conditionalFormatting>
  <conditionalFormatting sqref="D119:D141 F119:H141">
    <cfRule type="expression" dxfId="102" priority="16" stopIfTrue="1">
      <formula>$H119&gt;0</formula>
    </cfRule>
  </conditionalFormatting>
  <conditionalFormatting sqref="D142:D163 F142:H163">
    <cfRule type="expression" dxfId="101" priority="15" stopIfTrue="1">
      <formula>$H142&gt;0</formula>
    </cfRule>
  </conditionalFormatting>
  <conditionalFormatting sqref="E119:E141">
    <cfRule type="expression" dxfId="100" priority="14" stopIfTrue="1">
      <formula>$H119&gt;0</formula>
    </cfRule>
  </conditionalFormatting>
  <conditionalFormatting sqref="E142:E163">
    <cfRule type="expression" dxfId="99" priority="13" stopIfTrue="1">
      <formula>$H142&gt;0</formula>
    </cfRule>
  </conditionalFormatting>
  <conditionalFormatting sqref="A164 C164">
    <cfRule type="expression" dxfId="98" priority="12" stopIfTrue="1">
      <formula>$H164&gt;0</formula>
    </cfRule>
  </conditionalFormatting>
  <conditionalFormatting sqref="D164 F164:H164">
    <cfRule type="expression" dxfId="97" priority="11" stopIfTrue="1">
      <formula>$H164&gt;0</formula>
    </cfRule>
  </conditionalFormatting>
  <conditionalFormatting sqref="E164">
    <cfRule type="expression" dxfId="96" priority="10" stopIfTrue="1">
      <formula>$H164&gt;0</formula>
    </cfRule>
  </conditionalFormatting>
  <conditionalFormatting sqref="A165:A175 D165:H175 C165:C263">
    <cfRule type="expression" dxfId="95" priority="9" stopIfTrue="1">
      <formula>$H165&gt;0</formula>
    </cfRule>
  </conditionalFormatting>
  <conditionalFormatting sqref="A187:A197 D187:H197">
    <cfRule type="expression" dxfId="94" priority="7" stopIfTrue="1">
      <formula>$H187&gt;0</formula>
    </cfRule>
  </conditionalFormatting>
  <conditionalFormatting sqref="A209:A219 D209:H219">
    <cfRule type="expression" dxfId="93" priority="5" stopIfTrue="1">
      <formula>$H209&gt;0</formula>
    </cfRule>
  </conditionalFormatting>
  <conditionalFormatting sqref="A231:A241 D231:H241">
    <cfRule type="expression" dxfId="92" priority="3" stopIfTrue="1">
      <formula>$H231&gt;0</formula>
    </cfRule>
  </conditionalFormatting>
  <conditionalFormatting sqref="A253:A263 D253:H263">
    <cfRule type="expression" dxfId="91" priority="1" stopIfTrue="1">
      <formula>$H253&gt;0</formula>
    </cfRule>
  </conditionalFormatting>
  <conditionalFormatting sqref="A1">
    <cfRule type="expression" dxfId="90" priority="889" stopIfTrue="1">
      <formula>SUM($H$3:$H$2057)=0</formula>
    </cfRule>
    <cfRule type="expression" dxfId="89" priority="890" stopIfTrue="1">
      <formula>SUM($B$3:$B$13)&lt;&gt;0</formula>
    </cfRule>
  </conditionalFormatting>
  <pageMargins left="0.7" right="0.7" top="0.75" bottom="0.75" header="0.3" footer="0.3"/>
  <pageSetup paperSize="9" orientation="portrait" horizontalDpi="0" verticalDpi="0" r:id="rId1"/>
</worksheet>
</file>

<file path=xl/worksheets/sheet40.xml><?xml version="1.0" encoding="utf-8"?>
<worksheet xmlns="http://schemas.openxmlformats.org/spreadsheetml/2006/main" xmlns:r="http://schemas.openxmlformats.org/officeDocument/2006/relationships">
  <sheetPr codeName="Лист24">
    <tabColor rgb="FFFFFF00"/>
    <pageSetUpPr fitToPage="1"/>
  </sheetPr>
  <dimension ref="A1:Q29"/>
  <sheetViews>
    <sheetView view="pageBreakPreview" zoomScale="85" zoomScaleNormal="100" zoomScaleSheetLayoutView="85" workbookViewId="0">
      <selection activeCell="C5" sqref="C5:P26"/>
    </sheetView>
  </sheetViews>
  <sheetFormatPr defaultRowHeight="13.2"/>
  <cols>
    <col min="1" max="1" width="43.88671875" customWidth="1"/>
    <col min="2" max="2" width="6.88671875" customWidth="1"/>
    <col min="3" max="3" width="14" customWidth="1"/>
    <col min="4" max="4" width="4.88671875" bestFit="1" customWidth="1"/>
    <col min="5" max="8" width="5.6640625" customWidth="1"/>
    <col min="9" max="9" width="6.6640625" bestFit="1" customWidth="1"/>
    <col min="10" max="10" width="18.44140625" customWidth="1"/>
    <col min="11" max="11" width="4.88671875" bestFit="1" customWidth="1"/>
    <col min="12" max="15" width="5.6640625" customWidth="1"/>
    <col min="16" max="16" width="6.6640625" bestFit="1" customWidth="1"/>
    <col min="17" max="17" width="5.6640625" hidden="1" customWidth="1"/>
  </cols>
  <sheetData>
    <row r="1" spans="1:17" ht="42.75" customHeight="1">
      <c r="A1" s="469" t="s">
        <v>1305</v>
      </c>
      <c r="B1" s="469"/>
      <c r="C1" s="469"/>
      <c r="D1" s="469"/>
      <c r="E1" s="469"/>
      <c r="F1" s="469"/>
      <c r="G1" s="469"/>
      <c r="H1" s="469"/>
      <c r="I1" s="469"/>
      <c r="J1" s="469"/>
      <c r="K1" s="469"/>
      <c r="L1" s="469"/>
      <c r="M1" s="469"/>
      <c r="N1" s="469"/>
      <c r="O1" s="469"/>
      <c r="P1" s="469"/>
      <c r="Q1" s="3"/>
    </row>
    <row r="2" spans="1:17" ht="30.75" customHeight="1">
      <c r="A2" s="472" t="s">
        <v>108</v>
      </c>
      <c r="B2" s="472" t="s">
        <v>17</v>
      </c>
      <c r="C2" s="472" t="s">
        <v>1301</v>
      </c>
      <c r="D2" s="474" t="s">
        <v>762</v>
      </c>
      <c r="E2" s="475"/>
      <c r="F2" s="475"/>
      <c r="G2" s="475"/>
      <c r="H2" s="475"/>
      <c r="I2" s="476"/>
      <c r="J2" s="472" t="s">
        <v>1302</v>
      </c>
      <c r="K2" s="474" t="s">
        <v>763</v>
      </c>
      <c r="L2" s="475"/>
      <c r="M2" s="475"/>
      <c r="N2" s="475"/>
      <c r="O2" s="475"/>
      <c r="P2" s="476"/>
      <c r="Q2" s="13"/>
    </row>
    <row r="3" spans="1:17" ht="78" customHeight="1">
      <c r="A3" s="473"/>
      <c r="B3" s="473"/>
      <c r="C3" s="473"/>
      <c r="D3" s="214" t="s">
        <v>114</v>
      </c>
      <c r="E3" s="214" t="s">
        <v>63</v>
      </c>
      <c r="F3" s="214" t="s">
        <v>64</v>
      </c>
      <c r="G3" s="214" t="s">
        <v>65</v>
      </c>
      <c r="H3" s="214" t="s">
        <v>66</v>
      </c>
      <c r="I3" s="214" t="s">
        <v>67</v>
      </c>
      <c r="J3" s="473"/>
      <c r="K3" s="214" t="s">
        <v>114</v>
      </c>
      <c r="L3" s="214" t="s">
        <v>63</v>
      </c>
      <c r="M3" s="214" t="s">
        <v>64</v>
      </c>
      <c r="N3" s="214" t="s">
        <v>65</v>
      </c>
      <c r="O3" s="214" t="s">
        <v>66</v>
      </c>
      <c r="P3" s="214" t="s">
        <v>67</v>
      </c>
      <c r="Q3" s="13"/>
    </row>
    <row r="4" spans="1:17" ht="14.4">
      <c r="A4" s="214">
        <v>1</v>
      </c>
      <c r="B4" s="214">
        <v>2</v>
      </c>
      <c r="C4" s="214" t="s">
        <v>12</v>
      </c>
      <c r="D4" s="214" t="s">
        <v>13</v>
      </c>
      <c r="E4" s="214" t="s">
        <v>14</v>
      </c>
      <c r="F4" s="214" t="s">
        <v>18</v>
      </c>
      <c r="G4" s="214" t="s">
        <v>19</v>
      </c>
      <c r="H4" s="214" t="s">
        <v>20</v>
      </c>
      <c r="I4" s="214" t="s">
        <v>21</v>
      </c>
      <c r="J4" s="214" t="s">
        <v>22</v>
      </c>
      <c r="K4" s="214" t="s">
        <v>24</v>
      </c>
      <c r="L4" s="214" t="s">
        <v>26</v>
      </c>
      <c r="M4" s="214" t="s">
        <v>27</v>
      </c>
      <c r="N4" s="214" t="s">
        <v>29</v>
      </c>
      <c r="O4" s="214" t="s">
        <v>31</v>
      </c>
      <c r="P4" s="214" t="s">
        <v>33</v>
      </c>
      <c r="Q4" s="13"/>
    </row>
    <row r="5" spans="1:17" ht="27">
      <c r="A5" s="220" t="s">
        <v>1303</v>
      </c>
      <c r="B5" s="214">
        <v>1101</v>
      </c>
      <c r="C5" s="221">
        <f>'Раздел 11'!D5</f>
        <v>27</v>
      </c>
      <c r="D5" s="221">
        <f>'Раздел 11'!E5</f>
        <v>0</v>
      </c>
      <c r="E5" s="221">
        <f>'Раздел 11'!F5</f>
        <v>0</v>
      </c>
      <c r="F5" s="221">
        <f>'Раздел 11'!G5</f>
        <v>2</v>
      </c>
      <c r="G5" s="221">
        <f>'Раздел 11'!H5</f>
        <v>4</v>
      </c>
      <c r="H5" s="221">
        <f>'Раздел 11'!I5</f>
        <v>4</v>
      </c>
      <c r="I5" s="221">
        <f>'Раздел 11'!J5</f>
        <v>17</v>
      </c>
      <c r="J5" s="221">
        <f>'Раздел 11'!K5</f>
        <v>15</v>
      </c>
      <c r="K5" s="221">
        <f>'Раздел 11'!L5</f>
        <v>0</v>
      </c>
      <c r="L5" s="221">
        <f>'Раздел 11'!M5</f>
        <v>3</v>
      </c>
      <c r="M5" s="221">
        <f>'Раздел 11'!N5</f>
        <v>0</v>
      </c>
      <c r="N5" s="221">
        <f>'Раздел 11'!O5</f>
        <v>2</v>
      </c>
      <c r="O5" s="221">
        <f>'Раздел 11'!P5</f>
        <v>1</v>
      </c>
      <c r="P5" s="221">
        <f>'Раздел 11'!Q5</f>
        <v>9</v>
      </c>
      <c r="Q5" s="13"/>
    </row>
    <row r="6" spans="1:17" ht="27">
      <c r="A6" s="215" t="s">
        <v>3529</v>
      </c>
      <c r="B6" s="214">
        <v>1102</v>
      </c>
      <c r="C6" s="221">
        <f>'Раздел 11'!D6</f>
        <v>1</v>
      </c>
      <c r="D6" s="221">
        <f>'Раздел 11'!E6</f>
        <v>0</v>
      </c>
      <c r="E6" s="221">
        <f>'Раздел 11'!F6</f>
        <v>0</v>
      </c>
      <c r="F6" s="221">
        <f>'Раздел 11'!G6</f>
        <v>0</v>
      </c>
      <c r="G6" s="221">
        <f>'Раздел 11'!H6</f>
        <v>0</v>
      </c>
      <c r="H6" s="221">
        <f>'Раздел 11'!I6</f>
        <v>0</v>
      </c>
      <c r="I6" s="221">
        <f>'Раздел 11'!J6</f>
        <v>1</v>
      </c>
      <c r="J6" s="221">
        <f>'Раздел 11'!K6</f>
        <v>1</v>
      </c>
      <c r="K6" s="221">
        <f>'Раздел 11'!L6</f>
        <v>0</v>
      </c>
      <c r="L6" s="221">
        <f>'Раздел 11'!M6</f>
        <v>0</v>
      </c>
      <c r="M6" s="221">
        <f>'Раздел 11'!N6</f>
        <v>0</v>
      </c>
      <c r="N6" s="221">
        <f>'Раздел 11'!O6</f>
        <v>0</v>
      </c>
      <c r="O6" s="221">
        <f>'Раздел 11'!P6</f>
        <v>0</v>
      </c>
      <c r="P6" s="221">
        <f>'Раздел 11'!Q6</f>
        <v>1</v>
      </c>
      <c r="Q6" s="13"/>
    </row>
    <row r="7" spans="1:17" ht="27">
      <c r="A7" s="216" t="s">
        <v>1284</v>
      </c>
      <c r="B7" s="214">
        <v>1103</v>
      </c>
      <c r="C7" s="221">
        <f>'Раздел 11'!D7</f>
        <v>1</v>
      </c>
      <c r="D7" s="221">
        <f>'Раздел 11'!E7</f>
        <v>0</v>
      </c>
      <c r="E7" s="221">
        <f>'Раздел 11'!F7</f>
        <v>0</v>
      </c>
      <c r="F7" s="221">
        <f>'Раздел 11'!G7</f>
        <v>0</v>
      </c>
      <c r="G7" s="221">
        <f>'Раздел 11'!H7</f>
        <v>0</v>
      </c>
      <c r="H7" s="221">
        <f>'Раздел 11'!I7</f>
        <v>0</v>
      </c>
      <c r="I7" s="221">
        <f>'Раздел 11'!J7</f>
        <v>1</v>
      </c>
      <c r="J7" s="221">
        <f>'Раздел 11'!K7</f>
        <v>1</v>
      </c>
      <c r="K7" s="221">
        <f>'Раздел 11'!L7</f>
        <v>0</v>
      </c>
      <c r="L7" s="221">
        <f>'Раздел 11'!M7</f>
        <v>0</v>
      </c>
      <c r="M7" s="221">
        <f>'Раздел 11'!N7</f>
        <v>0</v>
      </c>
      <c r="N7" s="221">
        <f>'Раздел 11'!O7</f>
        <v>0</v>
      </c>
      <c r="O7" s="221">
        <f>'Раздел 11'!P7</f>
        <v>0</v>
      </c>
      <c r="P7" s="221">
        <f>'Раздел 11'!Q7</f>
        <v>1</v>
      </c>
      <c r="Q7" s="13"/>
    </row>
    <row r="8" spans="1:17" ht="14.4">
      <c r="A8" s="216" t="s">
        <v>1285</v>
      </c>
      <c r="B8" s="214">
        <v>1104</v>
      </c>
      <c r="C8" s="221">
        <f>'Раздел 11'!D8</f>
        <v>0</v>
      </c>
      <c r="D8" s="221">
        <f>'Раздел 11'!E8</f>
        <v>0</v>
      </c>
      <c r="E8" s="221">
        <f>'Раздел 11'!F8</f>
        <v>0</v>
      </c>
      <c r="F8" s="221">
        <f>'Раздел 11'!G8</f>
        <v>0</v>
      </c>
      <c r="G8" s="221">
        <f>'Раздел 11'!H8</f>
        <v>0</v>
      </c>
      <c r="H8" s="221">
        <f>'Раздел 11'!I8</f>
        <v>0</v>
      </c>
      <c r="I8" s="221">
        <f>'Раздел 11'!J8</f>
        <v>0</v>
      </c>
      <c r="J8" s="221">
        <f>'Раздел 11'!K8</f>
        <v>0</v>
      </c>
      <c r="K8" s="221">
        <f>'Раздел 11'!L8</f>
        <v>0</v>
      </c>
      <c r="L8" s="221">
        <f>'Раздел 11'!M8</f>
        <v>0</v>
      </c>
      <c r="M8" s="221">
        <f>'Раздел 11'!N8</f>
        <v>0</v>
      </c>
      <c r="N8" s="221">
        <f>'Раздел 11'!O8</f>
        <v>0</v>
      </c>
      <c r="O8" s="221">
        <f>'Раздел 11'!P8</f>
        <v>0</v>
      </c>
      <c r="P8" s="221">
        <f>'Раздел 11'!Q8</f>
        <v>0</v>
      </c>
      <c r="Q8" s="13"/>
    </row>
    <row r="9" spans="1:17" ht="14.4">
      <c r="A9" s="216" t="s">
        <v>1286</v>
      </c>
      <c r="B9" s="214">
        <v>1105</v>
      </c>
      <c r="C9" s="221">
        <f>'Раздел 11'!D9</f>
        <v>0</v>
      </c>
      <c r="D9" s="221">
        <f>'Раздел 11'!E9</f>
        <v>0</v>
      </c>
      <c r="E9" s="221">
        <f>'Раздел 11'!F9</f>
        <v>0</v>
      </c>
      <c r="F9" s="221">
        <f>'Раздел 11'!G9</f>
        <v>0</v>
      </c>
      <c r="G9" s="221">
        <f>'Раздел 11'!H9</f>
        <v>0</v>
      </c>
      <c r="H9" s="221">
        <f>'Раздел 11'!I9</f>
        <v>0</v>
      </c>
      <c r="I9" s="221">
        <f>'Раздел 11'!J9</f>
        <v>0</v>
      </c>
      <c r="J9" s="221">
        <f>'Раздел 11'!K9</f>
        <v>0</v>
      </c>
      <c r="K9" s="221">
        <f>'Раздел 11'!L9</f>
        <v>0</v>
      </c>
      <c r="L9" s="221">
        <f>'Раздел 11'!M9</f>
        <v>0</v>
      </c>
      <c r="M9" s="221">
        <f>'Раздел 11'!N9</f>
        <v>0</v>
      </c>
      <c r="N9" s="221">
        <f>'Раздел 11'!O9</f>
        <v>0</v>
      </c>
      <c r="O9" s="221">
        <f>'Раздел 11'!P9</f>
        <v>0</v>
      </c>
      <c r="P9" s="221">
        <f>'Раздел 11'!Q9</f>
        <v>0</v>
      </c>
      <c r="Q9" s="13"/>
    </row>
    <row r="10" spans="1:17" ht="27">
      <c r="A10" s="215" t="s">
        <v>3533</v>
      </c>
      <c r="B10" s="214">
        <v>1106</v>
      </c>
      <c r="C10" s="221">
        <f>'Раздел 11'!D10</f>
        <v>14</v>
      </c>
      <c r="D10" s="221">
        <f>'Раздел 11'!E10</f>
        <v>0</v>
      </c>
      <c r="E10" s="221">
        <f>'Раздел 11'!F10</f>
        <v>0</v>
      </c>
      <c r="F10" s="221">
        <f>'Раздел 11'!G10</f>
        <v>2</v>
      </c>
      <c r="G10" s="221">
        <f>'Раздел 11'!H10</f>
        <v>2</v>
      </c>
      <c r="H10" s="221">
        <f>'Раздел 11'!I10</f>
        <v>2</v>
      </c>
      <c r="I10" s="221">
        <f>'Раздел 11'!J10</f>
        <v>8</v>
      </c>
      <c r="J10" s="221">
        <f>'Раздел 11'!K10</f>
        <v>14</v>
      </c>
      <c r="K10" s="221">
        <f>'Раздел 11'!L10</f>
        <v>0</v>
      </c>
      <c r="L10" s="221">
        <f>'Раздел 11'!M10</f>
        <v>3</v>
      </c>
      <c r="M10" s="221">
        <f>'Раздел 11'!N10</f>
        <v>0</v>
      </c>
      <c r="N10" s="221">
        <f>'Раздел 11'!O10</f>
        <v>2</v>
      </c>
      <c r="O10" s="221">
        <f>'Раздел 11'!P10</f>
        <v>1</v>
      </c>
      <c r="P10" s="221">
        <f>'Раздел 11'!Q10</f>
        <v>8</v>
      </c>
      <c r="Q10" s="13"/>
    </row>
    <row r="11" spans="1:17" ht="27">
      <c r="A11" s="216" t="s">
        <v>1078</v>
      </c>
      <c r="B11" s="214">
        <v>1107</v>
      </c>
      <c r="C11" s="221">
        <f>'Раздел 11'!D11</f>
        <v>10</v>
      </c>
      <c r="D11" s="221">
        <f>'Раздел 11'!E11</f>
        <v>0</v>
      </c>
      <c r="E11" s="221">
        <f>'Раздел 11'!F11</f>
        <v>0</v>
      </c>
      <c r="F11" s="221">
        <f>'Раздел 11'!G11</f>
        <v>2</v>
      </c>
      <c r="G11" s="221">
        <f>'Раздел 11'!H11</f>
        <v>1</v>
      </c>
      <c r="H11" s="221">
        <f>'Раздел 11'!I11</f>
        <v>0</v>
      </c>
      <c r="I11" s="221">
        <f>'Раздел 11'!J11</f>
        <v>7</v>
      </c>
      <c r="J11" s="221">
        <f>'Раздел 11'!K11</f>
        <v>10</v>
      </c>
      <c r="K11" s="221">
        <f>'Раздел 11'!L11</f>
        <v>0</v>
      </c>
      <c r="L11" s="221">
        <f>'Раздел 11'!M11</f>
        <v>2</v>
      </c>
      <c r="M11" s="221">
        <f>'Раздел 11'!N11</f>
        <v>0</v>
      </c>
      <c r="N11" s="221">
        <f>'Раздел 11'!O11</f>
        <v>1</v>
      </c>
      <c r="O11" s="221">
        <f>'Раздел 11'!P11</f>
        <v>0</v>
      </c>
      <c r="P11" s="221">
        <f>'Раздел 11'!Q11</f>
        <v>7</v>
      </c>
      <c r="Q11" s="13"/>
    </row>
    <row r="12" spans="1:17" ht="14.4">
      <c r="A12" s="216" t="s">
        <v>44</v>
      </c>
      <c r="B12" s="214">
        <v>1108</v>
      </c>
      <c r="C12" s="221">
        <f>'Раздел 11'!D12</f>
        <v>1</v>
      </c>
      <c r="D12" s="221">
        <f>'Раздел 11'!E12</f>
        <v>0</v>
      </c>
      <c r="E12" s="221">
        <f>'Раздел 11'!F12</f>
        <v>0</v>
      </c>
      <c r="F12" s="221">
        <f>'Раздел 11'!G12</f>
        <v>0</v>
      </c>
      <c r="G12" s="221">
        <f>'Раздел 11'!H12</f>
        <v>0</v>
      </c>
      <c r="H12" s="221">
        <f>'Раздел 11'!I12</f>
        <v>1</v>
      </c>
      <c r="I12" s="221">
        <f>'Раздел 11'!J12</f>
        <v>0</v>
      </c>
      <c r="J12" s="221">
        <f>'Раздел 11'!K12</f>
        <v>1</v>
      </c>
      <c r="K12" s="221">
        <f>'Раздел 11'!L12</f>
        <v>0</v>
      </c>
      <c r="L12" s="221">
        <f>'Раздел 11'!M12</f>
        <v>0</v>
      </c>
      <c r="M12" s="221">
        <f>'Раздел 11'!N12</f>
        <v>0</v>
      </c>
      <c r="N12" s="221">
        <f>'Раздел 11'!O12</f>
        <v>0</v>
      </c>
      <c r="O12" s="221">
        <f>'Раздел 11'!P12</f>
        <v>1</v>
      </c>
      <c r="P12" s="221">
        <f>'Раздел 11'!Q12</f>
        <v>0</v>
      </c>
      <c r="Q12" s="13"/>
    </row>
    <row r="13" spans="1:17" ht="14.4">
      <c r="A13" s="216" t="s">
        <v>45</v>
      </c>
      <c r="B13" s="214">
        <v>1109</v>
      </c>
      <c r="C13" s="221">
        <f>'Раздел 11'!D13</f>
        <v>1</v>
      </c>
      <c r="D13" s="221">
        <f>'Раздел 11'!E13</f>
        <v>0</v>
      </c>
      <c r="E13" s="221">
        <f>'Раздел 11'!F13</f>
        <v>0</v>
      </c>
      <c r="F13" s="221">
        <f>'Раздел 11'!G13</f>
        <v>0</v>
      </c>
      <c r="G13" s="221">
        <f>'Раздел 11'!H13</f>
        <v>0</v>
      </c>
      <c r="H13" s="221">
        <f>'Раздел 11'!I13</f>
        <v>0</v>
      </c>
      <c r="I13" s="221">
        <f>'Раздел 11'!J13</f>
        <v>1</v>
      </c>
      <c r="J13" s="221">
        <f>'Раздел 11'!K13</f>
        <v>1</v>
      </c>
      <c r="K13" s="221">
        <f>'Раздел 11'!L13</f>
        <v>0</v>
      </c>
      <c r="L13" s="221">
        <f>'Раздел 11'!M13</f>
        <v>0</v>
      </c>
      <c r="M13" s="221">
        <f>'Раздел 11'!N13</f>
        <v>0</v>
      </c>
      <c r="N13" s="221">
        <f>'Раздел 11'!O13</f>
        <v>0</v>
      </c>
      <c r="O13" s="221">
        <f>'Раздел 11'!P13</f>
        <v>0</v>
      </c>
      <c r="P13" s="221">
        <f>'Раздел 11'!Q13</f>
        <v>1</v>
      </c>
      <c r="Q13" s="13"/>
    </row>
    <row r="14" spans="1:17" ht="14.4">
      <c r="A14" s="216" t="s">
        <v>46</v>
      </c>
      <c r="B14" s="214">
        <v>1110</v>
      </c>
      <c r="C14" s="221">
        <f>'Раздел 11'!D14</f>
        <v>1</v>
      </c>
      <c r="D14" s="221">
        <f>'Раздел 11'!E14</f>
        <v>0</v>
      </c>
      <c r="E14" s="221">
        <f>'Раздел 11'!F14</f>
        <v>0</v>
      </c>
      <c r="F14" s="221">
        <f>'Раздел 11'!G14</f>
        <v>0</v>
      </c>
      <c r="G14" s="221">
        <f>'Раздел 11'!H14</f>
        <v>1</v>
      </c>
      <c r="H14" s="221">
        <f>'Раздел 11'!I14</f>
        <v>0</v>
      </c>
      <c r="I14" s="221">
        <f>'Раздел 11'!J14</f>
        <v>0</v>
      </c>
      <c r="J14" s="221">
        <f>'Раздел 11'!K14</f>
        <v>1</v>
      </c>
      <c r="K14" s="221">
        <f>'Раздел 11'!L14</f>
        <v>0</v>
      </c>
      <c r="L14" s="221">
        <f>'Раздел 11'!M14</f>
        <v>1</v>
      </c>
      <c r="M14" s="221">
        <f>'Раздел 11'!N14</f>
        <v>0</v>
      </c>
      <c r="N14" s="221">
        <f>'Раздел 11'!O14</f>
        <v>0</v>
      </c>
      <c r="O14" s="221">
        <f>'Раздел 11'!P14</f>
        <v>0</v>
      </c>
      <c r="P14" s="221">
        <f>'Раздел 11'!Q14</f>
        <v>0</v>
      </c>
      <c r="Q14" s="13"/>
    </row>
    <row r="15" spans="1:17" ht="14.4">
      <c r="A15" s="216" t="s">
        <v>47</v>
      </c>
      <c r="B15" s="214">
        <v>1111</v>
      </c>
      <c r="C15" s="221">
        <f>'Раздел 11'!D15</f>
        <v>1</v>
      </c>
      <c r="D15" s="221">
        <f>'Раздел 11'!E15</f>
        <v>0</v>
      </c>
      <c r="E15" s="221">
        <f>'Раздел 11'!F15</f>
        <v>0</v>
      </c>
      <c r="F15" s="221">
        <f>'Раздел 11'!G15</f>
        <v>0</v>
      </c>
      <c r="G15" s="221">
        <f>'Раздел 11'!H15</f>
        <v>0</v>
      </c>
      <c r="H15" s="221">
        <f>'Раздел 11'!I15</f>
        <v>1</v>
      </c>
      <c r="I15" s="221">
        <f>'Раздел 11'!J15</f>
        <v>0</v>
      </c>
      <c r="J15" s="221">
        <f>'Раздел 11'!K15</f>
        <v>1</v>
      </c>
      <c r="K15" s="221">
        <f>'Раздел 11'!L15</f>
        <v>0</v>
      </c>
      <c r="L15" s="221">
        <f>'Раздел 11'!M15</f>
        <v>0</v>
      </c>
      <c r="M15" s="221">
        <f>'Раздел 11'!N15</f>
        <v>0</v>
      </c>
      <c r="N15" s="221">
        <f>'Раздел 11'!O15</f>
        <v>1</v>
      </c>
      <c r="O15" s="221">
        <f>'Раздел 11'!P15</f>
        <v>0</v>
      </c>
      <c r="P15" s="221">
        <f>'Раздел 11'!Q15</f>
        <v>0</v>
      </c>
      <c r="Q15" s="13"/>
    </row>
    <row r="16" spans="1:17" ht="14.4">
      <c r="A16" s="216" t="s">
        <v>48</v>
      </c>
      <c r="B16" s="214">
        <v>1112</v>
      </c>
      <c r="C16" s="221">
        <f>'Раздел 11'!D16</f>
        <v>0</v>
      </c>
      <c r="D16" s="221">
        <f>'Раздел 11'!E16</f>
        <v>0</v>
      </c>
      <c r="E16" s="221">
        <f>'Раздел 11'!F16</f>
        <v>0</v>
      </c>
      <c r="F16" s="221">
        <f>'Раздел 11'!G16</f>
        <v>0</v>
      </c>
      <c r="G16" s="221">
        <f>'Раздел 11'!H16</f>
        <v>0</v>
      </c>
      <c r="H16" s="221">
        <f>'Раздел 11'!I16</f>
        <v>0</v>
      </c>
      <c r="I16" s="221">
        <f>'Раздел 11'!J16</f>
        <v>0</v>
      </c>
      <c r="J16" s="221">
        <f>'Раздел 11'!K16</f>
        <v>0</v>
      </c>
      <c r="K16" s="221">
        <f>'Раздел 11'!L16</f>
        <v>0</v>
      </c>
      <c r="L16" s="221">
        <f>'Раздел 11'!M16</f>
        <v>0</v>
      </c>
      <c r="M16" s="221">
        <f>'Раздел 11'!N16</f>
        <v>0</v>
      </c>
      <c r="N16" s="221">
        <f>'Раздел 11'!O16</f>
        <v>0</v>
      </c>
      <c r="O16" s="221">
        <f>'Раздел 11'!P16</f>
        <v>0</v>
      </c>
      <c r="P16" s="221">
        <f>'Раздел 11'!Q16</f>
        <v>0</v>
      </c>
      <c r="Q16" s="13"/>
    </row>
    <row r="17" spans="1:17" ht="14.4">
      <c r="A17" s="216" t="s">
        <v>49</v>
      </c>
      <c r="B17" s="214">
        <v>1113</v>
      </c>
      <c r="C17" s="221">
        <f>'Раздел 11'!D17</f>
        <v>0</v>
      </c>
      <c r="D17" s="221">
        <f>'Раздел 11'!E17</f>
        <v>0</v>
      </c>
      <c r="E17" s="221">
        <f>'Раздел 11'!F17</f>
        <v>0</v>
      </c>
      <c r="F17" s="221">
        <f>'Раздел 11'!G17</f>
        <v>0</v>
      </c>
      <c r="G17" s="221">
        <f>'Раздел 11'!H17</f>
        <v>0</v>
      </c>
      <c r="H17" s="221">
        <f>'Раздел 11'!I17</f>
        <v>0</v>
      </c>
      <c r="I17" s="221">
        <f>'Раздел 11'!J17</f>
        <v>0</v>
      </c>
      <c r="J17" s="221">
        <f>'Раздел 11'!K17</f>
        <v>0</v>
      </c>
      <c r="K17" s="221">
        <f>'Раздел 11'!L17</f>
        <v>0</v>
      </c>
      <c r="L17" s="221">
        <f>'Раздел 11'!M17</f>
        <v>0</v>
      </c>
      <c r="M17" s="221">
        <f>'Раздел 11'!N17</f>
        <v>0</v>
      </c>
      <c r="N17" s="221">
        <f>'Раздел 11'!O17</f>
        <v>0</v>
      </c>
      <c r="O17" s="221">
        <f>'Раздел 11'!P17</f>
        <v>0</v>
      </c>
      <c r="P17" s="221">
        <f>'Раздел 11'!Q17</f>
        <v>0</v>
      </c>
      <c r="Q17" s="13"/>
    </row>
    <row r="18" spans="1:17" ht="14.4">
      <c r="A18" s="216" t="s">
        <v>50</v>
      </c>
      <c r="B18" s="214">
        <v>1114</v>
      </c>
      <c r="C18" s="221">
        <f>'Раздел 11'!D18</f>
        <v>0</v>
      </c>
      <c r="D18" s="221">
        <f>'Раздел 11'!E18</f>
        <v>0</v>
      </c>
      <c r="E18" s="221">
        <f>'Раздел 11'!F18</f>
        <v>0</v>
      </c>
      <c r="F18" s="221">
        <f>'Раздел 11'!G18</f>
        <v>0</v>
      </c>
      <c r="G18" s="221">
        <f>'Раздел 11'!H18</f>
        <v>0</v>
      </c>
      <c r="H18" s="221">
        <f>'Раздел 11'!I18</f>
        <v>0</v>
      </c>
      <c r="I18" s="221">
        <f>'Раздел 11'!J18</f>
        <v>0</v>
      </c>
      <c r="J18" s="221">
        <f>'Раздел 11'!K18</f>
        <v>0</v>
      </c>
      <c r="K18" s="221">
        <f>'Раздел 11'!L18</f>
        <v>0</v>
      </c>
      <c r="L18" s="221">
        <f>'Раздел 11'!M18</f>
        <v>0</v>
      </c>
      <c r="M18" s="221">
        <f>'Раздел 11'!N18</f>
        <v>0</v>
      </c>
      <c r="N18" s="221">
        <f>'Раздел 11'!O18</f>
        <v>0</v>
      </c>
      <c r="O18" s="221">
        <f>'Раздел 11'!P18</f>
        <v>0</v>
      </c>
      <c r="P18" s="221">
        <f>'Раздел 11'!Q18</f>
        <v>0</v>
      </c>
      <c r="Q18" s="13"/>
    </row>
    <row r="19" spans="1:17" ht="14.4">
      <c r="A19" s="216" t="s">
        <v>51</v>
      </c>
      <c r="B19" s="214">
        <v>1115</v>
      </c>
      <c r="C19" s="221">
        <f>'Раздел 11'!D19</f>
        <v>0</v>
      </c>
      <c r="D19" s="221">
        <f>'Раздел 11'!E19</f>
        <v>0</v>
      </c>
      <c r="E19" s="221">
        <f>'Раздел 11'!F19</f>
        <v>0</v>
      </c>
      <c r="F19" s="221">
        <f>'Раздел 11'!G19</f>
        <v>0</v>
      </c>
      <c r="G19" s="221">
        <f>'Раздел 11'!H19</f>
        <v>0</v>
      </c>
      <c r="H19" s="221">
        <f>'Раздел 11'!I19</f>
        <v>0</v>
      </c>
      <c r="I19" s="221">
        <f>'Раздел 11'!J19</f>
        <v>0</v>
      </c>
      <c r="J19" s="221">
        <f>'Раздел 11'!K19</f>
        <v>0</v>
      </c>
      <c r="K19" s="221">
        <f>'Раздел 11'!L19</f>
        <v>0</v>
      </c>
      <c r="L19" s="221">
        <f>'Раздел 11'!M19</f>
        <v>0</v>
      </c>
      <c r="M19" s="221">
        <f>'Раздел 11'!N19</f>
        <v>0</v>
      </c>
      <c r="N19" s="221">
        <f>'Раздел 11'!O19</f>
        <v>0</v>
      </c>
      <c r="O19" s="221">
        <f>'Раздел 11'!P19</f>
        <v>0</v>
      </c>
      <c r="P19" s="221">
        <f>'Раздел 11'!Q19</f>
        <v>0</v>
      </c>
      <c r="Q19" s="13"/>
    </row>
    <row r="20" spans="1:17" ht="14.4">
      <c r="A20" s="216" t="s">
        <v>1287</v>
      </c>
      <c r="B20" s="214">
        <v>1116</v>
      </c>
      <c r="C20" s="221">
        <f>'Раздел 11'!D20</f>
        <v>0</v>
      </c>
      <c r="D20" s="221">
        <f>'Раздел 11'!E20</f>
        <v>0</v>
      </c>
      <c r="E20" s="221">
        <f>'Раздел 11'!F20</f>
        <v>0</v>
      </c>
      <c r="F20" s="221">
        <f>'Раздел 11'!G20</f>
        <v>0</v>
      </c>
      <c r="G20" s="221">
        <f>'Раздел 11'!H20</f>
        <v>0</v>
      </c>
      <c r="H20" s="221">
        <f>'Раздел 11'!I20</f>
        <v>0</v>
      </c>
      <c r="I20" s="221">
        <f>'Раздел 11'!J20</f>
        <v>0</v>
      </c>
      <c r="J20" s="221">
        <f>'Раздел 11'!K20</f>
        <v>0</v>
      </c>
      <c r="K20" s="221">
        <f>'Раздел 11'!L20</f>
        <v>0</v>
      </c>
      <c r="L20" s="221">
        <f>'Раздел 11'!M20</f>
        <v>0</v>
      </c>
      <c r="M20" s="221">
        <f>'Раздел 11'!N20</f>
        <v>0</v>
      </c>
      <c r="N20" s="221">
        <f>'Раздел 11'!O20</f>
        <v>0</v>
      </c>
      <c r="O20" s="221">
        <f>'Раздел 11'!P20</f>
        <v>0</v>
      </c>
      <c r="P20" s="221">
        <f>'Раздел 11'!Q20</f>
        <v>0</v>
      </c>
      <c r="Q20" s="13"/>
    </row>
    <row r="21" spans="1:17" ht="14.4">
      <c r="A21" s="216" t="s">
        <v>52</v>
      </c>
      <c r="B21" s="214">
        <v>1117</v>
      </c>
      <c r="C21" s="221">
        <f>'Раздел 11'!D21</f>
        <v>0</v>
      </c>
      <c r="D21" s="221">
        <f>'Раздел 11'!E21</f>
        <v>0</v>
      </c>
      <c r="E21" s="221">
        <f>'Раздел 11'!F21</f>
        <v>0</v>
      </c>
      <c r="F21" s="221">
        <f>'Раздел 11'!G21</f>
        <v>0</v>
      </c>
      <c r="G21" s="221">
        <f>'Раздел 11'!H21</f>
        <v>0</v>
      </c>
      <c r="H21" s="221">
        <f>'Раздел 11'!I21</f>
        <v>0</v>
      </c>
      <c r="I21" s="221">
        <f>'Раздел 11'!J21</f>
        <v>0</v>
      </c>
      <c r="J21" s="221">
        <f>'Раздел 11'!K21</f>
        <v>0</v>
      </c>
      <c r="K21" s="221">
        <f>'Раздел 11'!L21</f>
        <v>0</v>
      </c>
      <c r="L21" s="221">
        <f>'Раздел 11'!M21</f>
        <v>0</v>
      </c>
      <c r="M21" s="221">
        <f>'Раздел 11'!N21</f>
        <v>0</v>
      </c>
      <c r="N21" s="221">
        <f>'Раздел 11'!O21</f>
        <v>0</v>
      </c>
      <c r="O21" s="221">
        <f>'Раздел 11'!P21</f>
        <v>0</v>
      </c>
      <c r="P21" s="221">
        <f>'Раздел 11'!Q21</f>
        <v>0</v>
      </c>
      <c r="Q21" s="13"/>
    </row>
    <row r="22" spans="1:17" ht="14.4">
      <c r="A22" s="216" t="s">
        <v>53</v>
      </c>
      <c r="B22" s="214">
        <v>1118</v>
      </c>
      <c r="C22" s="221">
        <f>'Раздел 11'!D22</f>
        <v>0</v>
      </c>
      <c r="D22" s="221">
        <f>'Раздел 11'!E22</f>
        <v>0</v>
      </c>
      <c r="E22" s="221">
        <f>'Раздел 11'!F22</f>
        <v>0</v>
      </c>
      <c r="F22" s="221">
        <f>'Раздел 11'!G22</f>
        <v>0</v>
      </c>
      <c r="G22" s="221">
        <f>'Раздел 11'!H22</f>
        <v>0</v>
      </c>
      <c r="H22" s="221">
        <f>'Раздел 11'!I22</f>
        <v>0</v>
      </c>
      <c r="I22" s="221">
        <f>'Раздел 11'!J22</f>
        <v>0</v>
      </c>
      <c r="J22" s="221">
        <f>'Раздел 11'!K22</f>
        <v>0</v>
      </c>
      <c r="K22" s="221">
        <f>'Раздел 11'!L22</f>
        <v>0</v>
      </c>
      <c r="L22" s="221">
        <f>'Раздел 11'!M22</f>
        <v>0</v>
      </c>
      <c r="M22" s="221">
        <f>'Раздел 11'!N22</f>
        <v>0</v>
      </c>
      <c r="N22" s="221">
        <f>'Раздел 11'!O22</f>
        <v>0</v>
      </c>
      <c r="O22" s="221">
        <f>'Раздел 11'!P22</f>
        <v>0</v>
      </c>
      <c r="P22" s="221">
        <f>'Раздел 11'!Q22</f>
        <v>0</v>
      </c>
      <c r="Q22" s="13"/>
    </row>
    <row r="23" spans="1:17" ht="15.75" customHeight="1">
      <c r="A23" s="215" t="s">
        <v>3531</v>
      </c>
      <c r="B23" s="214">
        <v>1119</v>
      </c>
      <c r="C23" s="221">
        <f>'Раздел 11'!D23</f>
        <v>6</v>
      </c>
      <c r="D23" s="221">
        <f>'Раздел 11'!E23</f>
        <v>0</v>
      </c>
      <c r="E23" s="221">
        <f>'Раздел 11'!F23</f>
        <v>0</v>
      </c>
      <c r="F23" s="221">
        <f>'Раздел 11'!G23</f>
        <v>0</v>
      </c>
      <c r="G23" s="221">
        <f>'Раздел 11'!H23</f>
        <v>0</v>
      </c>
      <c r="H23" s="221">
        <f>'Раздел 11'!I23</f>
        <v>1</v>
      </c>
      <c r="I23" s="221">
        <f>'Раздел 11'!J23</f>
        <v>5</v>
      </c>
      <c r="J23" s="221">
        <f>'Раздел 11'!K23</f>
        <v>0</v>
      </c>
      <c r="K23" s="221">
        <f>'Раздел 11'!L23</f>
        <v>0</v>
      </c>
      <c r="L23" s="221">
        <f>'Раздел 11'!M23</f>
        <v>0</v>
      </c>
      <c r="M23" s="221">
        <f>'Раздел 11'!N23</f>
        <v>0</v>
      </c>
      <c r="N23" s="221">
        <f>'Раздел 11'!O23</f>
        <v>0</v>
      </c>
      <c r="O23" s="221">
        <f>'Раздел 11'!P23</f>
        <v>0</v>
      </c>
      <c r="P23" s="221">
        <f>'Раздел 11'!Q23</f>
        <v>0</v>
      </c>
      <c r="Q23" s="13"/>
    </row>
    <row r="24" spans="1:17" ht="27">
      <c r="A24" s="216" t="s">
        <v>1291</v>
      </c>
      <c r="B24" s="214">
        <v>1120</v>
      </c>
      <c r="C24" s="221">
        <f>'Раздел 11'!D24</f>
        <v>0</v>
      </c>
      <c r="D24" s="221">
        <f>'Раздел 11'!E24</f>
        <v>0</v>
      </c>
      <c r="E24" s="221">
        <f>'Раздел 11'!F24</f>
        <v>0</v>
      </c>
      <c r="F24" s="221">
        <f>'Раздел 11'!G24</f>
        <v>0</v>
      </c>
      <c r="G24" s="221">
        <f>'Раздел 11'!H24</f>
        <v>0</v>
      </c>
      <c r="H24" s="221">
        <f>'Раздел 11'!I24</f>
        <v>0</v>
      </c>
      <c r="I24" s="221">
        <f>'Раздел 11'!J24</f>
        <v>0</v>
      </c>
      <c r="J24" s="221">
        <f>'Раздел 11'!K24</f>
        <v>0</v>
      </c>
      <c r="K24" s="221">
        <f>'Раздел 11'!L24</f>
        <v>0</v>
      </c>
      <c r="L24" s="221">
        <f>'Раздел 11'!M24</f>
        <v>0</v>
      </c>
      <c r="M24" s="221">
        <f>'Раздел 11'!N24</f>
        <v>0</v>
      </c>
      <c r="N24" s="221">
        <f>'Раздел 11'!O24</f>
        <v>0</v>
      </c>
      <c r="O24" s="221">
        <f>'Раздел 11'!P24</f>
        <v>0</v>
      </c>
      <c r="P24" s="221">
        <f>'Раздел 11'!Q24</f>
        <v>0</v>
      </c>
      <c r="Q24" s="13"/>
    </row>
    <row r="25" spans="1:17" ht="14.4">
      <c r="A25" s="216" t="s">
        <v>1079</v>
      </c>
      <c r="B25" s="214">
        <v>1121</v>
      </c>
      <c r="C25" s="221">
        <f>'Раздел 11'!D25</f>
        <v>6</v>
      </c>
      <c r="D25" s="221">
        <f>'Раздел 11'!E25</f>
        <v>0</v>
      </c>
      <c r="E25" s="221">
        <f>'Раздел 11'!F25</f>
        <v>0</v>
      </c>
      <c r="F25" s="221">
        <f>'Раздел 11'!G25</f>
        <v>0</v>
      </c>
      <c r="G25" s="221">
        <f>'Раздел 11'!H25</f>
        <v>0</v>
      </c>
      <c r="H25" s="221">
        <f>'Раздел 11'!I25</f>
        <v>1</v>
      </c>
      <c r="I25" s="221">
        <f>'Раздел 11'!J25</f>
        <v>5</v>
      </c>
      <c r="J25" s="221">
        <f>'Раздел 11'!K25</f>
        <v>0</v>
      </c>
      <c r="K25" s="221">
        <f>'Раздел 11'!L25</f>
        <v>0</v>
      </c>
      <c r="L25" s="221">
        <f>'Раздел 11'!M25</f>
        <v>0</v>
      </c>
      <c r="M25" s="221">
        <f>'Раздел 11'!N25</f>
        <v>0</v>
      </c>
      <c r="N25" s="221">
        <f>'Раздел 11'!O25</f>
        <v>0</v>
      </c>
      <c r="O25" s="221">
        <f>'Раздел 11'!P25</f>
        <v>0</v>
      </c>
      <c r="P25" s="221">
        <f>'Раздел 11'!Q25</f>
        <v>0</v>
      </c>
      <c r="Q25" s="13"/>
    </row>
    <row r="26" spans="1:17" ht="14.4">
      <c r="A26" s="215" t="s">
        <v>1299</v>
      </c>
      <c r="B26" s="214">
        <v>1122</v>
      </c>
      <c r="C26" s="221">
        <f>'Раздел 11'!D26</f>
        <v>6</v>
      </c>
      <c r="D26" s="221">
        <f>'Раздел 11'!E26</f>
        <v>0</v>
      </c>
      <c r="E26" s="221">
        <f>'Раздел 11'!F26</f>
        <v>0</v>
      </c>
      <c r="F26" s="221">
        <f>'Раздел 11'!G26</f>
        <v>0</v>
      </c>
      <c r="G26" s="221">
        <f>'Раздел 11'!H26</f>
        <v>2</v>
      </c>
      <c r="H26" s="221">
        <f>'Раздел 11'!I26</f>
        <v>1</v>
      </c>
      <c r="I26" s="221">
        <f>'Раздел 11'!J26</f>
        <v>3</v>
      </c>
      <c r="J26" s="221">
        <f>'Раздел 11'!K26</f>
        <v>0</v>
      </c>
      <c r="K26" s="221">
        <f>'Раздел 11'!L26</f>
        <v>0</v>
      </c>
      <c r="L26" s="221">
        <f>'Раздел 11'!M26</f>
        <v>0</v>
      </c>
      <c r="M26" s="221">
        <f>'Раздел 11'!N26</f>
        <v>0</v>
      </c>
      <c r="N26" s="221">
        <f>'Раздел 11'!O26</f>
        <v>0</v>
      </c>
      <c r="O26" s="221">
        <f>'Раздел 11'!P26</f>
        <v>0</v>
      </c>
      <c r="P26" s="221">
        <f>'Раздел 11'!Q26</f>
        <v>0</v>
      </c>
      <c r="Q26" s="13"/>
    </row>
    <row r="29" spans="1:17" ht="15.6">
      <c r="A29" s="103"/>
    </row>
  </sheetData>
  <sheetProtection password="CF7A" sheet="1" objects="1" scenarios="1" formatColumns="0" formatRows="0" autoFilter="0"/>
  <mergeCells count="7">
    <mergeCell ref="A1:P1"/>
    <mergeCell ref="A2:A3"/>
    <mergeCell ref="B2:B3"/>
    <mergeCell ref="C2:C3"/>
    <mergeCell ref="D2:I2"/>
    <mergeCell ref="J2:J3"/>
    <mergeCell ref="K2:P2"/>
  </mergeCells>
  <conditionalFormatting sqref="A29">
    <cfRule type="expression" dxfId="4" priority="886" stopIfTrue="1">
      <formula>$C$26&lt;&gt;'ПЕЧАТЬ стр.9'!#REF!</formula>
    </cfRule>
  </conditionalFormatting>
  <pageMargins left="0.51181102362204722" right="0.51181102362204722" top="0.59055118110236227" bottom="0.39370078740157483" header="0" footer="0"/>
  <pageSetup paperSize="9" scale="91" fitToHeight="0" orientation="landscape" useFirstPageNumber="1" horizontalDpi="300" verticalDpi="300" r:id="rId1"/>
  <headerFooter alignWithMargins="0"/>
</worksheet>
</file>

<file path=xl/worksheets/sheet41.xml><?xml version="1.0" encoding="utf-8"?>
<worksheet xmlns="http://schemas.openxmlformats.org/spreadsheetml/2006/main" xmlns:r="http://schemas.openxmlformats.org/officeDocument/2006/relationships">
  <sheetPr codeName="Лист43">
    <tabColor rgb="FFFFFF00"/>
    <pageSetUpPr fitToPage="1"/>
  </sheetPr>
  <dimension ref="A1:E25"/>
  <sheetViews>
    <sheetView view="pageBreakPreview" zoomScale="115" zoomScaleNormal="100" zoomScaleSheetLayoutView="115" workbookViewId="0">
      <selection activeCell="C5" sqref="C5:D25"/>
    </sheetView>
  </sheetViews>
  <sheetFormatPr defaultRowHeight="13.2"/>
  <cols>
    <col min="1" max="1" width="66.88671875" customWidth="1"/>
    <col min="2" max="2" width="7.109375" customWidth="1"/>
    <col min="3" max="4" width="11.44140625" customWidth="1"/>
    <col min="5" max="5" width="12.6640625" customWidth="1"/>
    <col min="7" max="7" width="12.109375" customWidth="1"/>
  </cols>
  <sheetData>
    <row r="1" spans="1:5" ht="46.5" customHeight="1">
      <c r="A1" s="469" t="s">
        <v>1306</v>
      </c>
      <c r="B1" s="478"/>
      <c r="C1" s="478"/>
      <c r="D1" s="478"/>
      <c r="E1" s="3"/>
    </row>
    <row r="2" spans="1:5" ht="15" customHeight="1">
      <c r="A2" s="472" t="s">
        <v>108</v>
      </c>
      <c r="B2" s="472" t="s">
        <v>17</v>
      </c>
      <c r="C2" s="472" t="s">
        <v>39</v>
      </c>
      <c r="D2" s="472" t="s">
        <v>43</v>
      </c>
      <c r="E2" s="13"/>
    </row>
    <row r="3" spans="1:5" ht="14.4">
      <c r="A3" s="473"/>
      <c r="B3" s="473"/>
      <c r="C3" s="473"/>
      <c r="D3" s="473"/>
      <c r="E3" s="13"/>
    </row>
    <row r="4" spans="1:5" ht="14.4">
      <c r="A4" s="214">
        <v>1</v>
      </c>
      <c r="B4" s="214">
        <v>2</v>
      </c>
      <c r="C4" s="214" t="s">
        <v>12</v>
      </c>
      <c r="D4" s="214">
        <v>4</v>
      </c>
      <c r="E4" s="13"/>
    </row>
    <row r="5" spans="1:5" ht="27">
      <c r="A5" s="220" t="s">
        <v>1307</v>
      </c>
      <c r="B5" s="214">
        <v>1201</v>
      </c>
      <c r="C5" s="221">
        <f>'Раздел 12'!D5</f>
        <v>1</v>
      </c>
      <c r="D5" s="221">
        <f>'Раздел 12'!E5</f>
        <v>0</v>
      </c>
      <c r="E5" s="13"/>
    </row>
    <row r="6" spans="1:5" ht="27">
      <c r="A6" s="215" t="s">
        <v>3529</v>
      </c>
      <c r="B6" s="214">
        <v>1202</v>
      </c>
      <c r="C6" s="221">
        <f>'Раздел 12'!D6</f>
        <v>0</v>
      </c>
      <c r="D6" s="221">
        <f>'Раздел 12'!E6</f>
        <v>0</v>
      </c>
      <c r="E6" s="13"/>
    </row>
    <row r="7" spans="1:5" ht="14.4">
      <c r="A7" s="215" t="s">
        <v>3534</v>
      </c>
      <c r="B7" s="214">
        <v>1203</v>
      </c>
      <c r="C7" s="221">
        <f>'Раздел 12'!D7</f>
        <v>0</v>
      </c>
      <c r="D7" s="221">
        <f>'Раздел 12'!E7</f>
        <v>0</v>
      </c>
      <c r="E7" s="13"/>
    </row>
    <row r="8" spans="1:5" ht="27">
      <c r="A8" s="216" t="s">
        <v>1078</v>
      </c>
      <c r="B8" s="214">
        <v>1204</v>
      </c>
      <c r="C8" s="221">
        <f>'Раздел 12'!D8</f>
        <v>0</v>
      </c>
      <c r="D8" s="221">
        <f>'Раздел 12'!E8</f>
        <v>0</v>
      </c>
      <c r="E8" s="13"/>
    </row>
    <row r="9" spans="1:5" ht="14.4">
      <c r="A9" s="216" t="s">
        <v>44</v>
      </c>
      <c r="B9" s="214">
        <v>1205</v>
      </c>
      <c r="C9" s="221">
        <f>'Раздел 12'!D9</f>
        <v>0</v>
      </c>
      <c r="D9" s="221">
        <f>'Раздел 12'!E9</f>
        <v>0</v>
      </c>
      <c r="E9" s="13"/>
    </row>
    <row r="10" spans="1:5" ht="14.4">
      <c r="A10" s="216" t="s">
        <v>45</v>
      </c>
      <c r="B10" s="214">
        <v>1206</v>
      </c>
      <c r="C10" s="221">
        <f>'Раздел 12'!D10</f>
        <v>0</v>
      </c>
      <c r="D10" s="221">
        <f>'Раздел 12'!E10</f>
        <v>0</v>
      </c>
      <c r="E10" s="13"/>
    </row>
    <row r="11" spans="1:5" ht="14.4">
      <c r="A11" s="216" t="s">
        <v>46</v>
      </c>
      <c r="B11" s="214">
        <v>1207</v>
      </c>
      <c r="C11" s="221">
        <f>'Раздел 12'!D11</f>
        <v>0</v>
      </c>
      <c r="D11" s="221">
        <f>'Раздел 12'!E11</f>
        <v>0</v>
      </c>
      <c r="E11" s="13"/>
    </row>
    <row r="12" spans="1:5" ht="14.4">
      <c r="A12" s="216" t="s">
        <v>47</v>
      </c>
      <c r="B12" s="214">
        <v>1208</v>
      </c>
      <c r="C12" s="221">
        <f>'Раздел 12'!D12</f>
        <v>0</v>
      </c>
      <c r="D12" s="221">
        <f>'Раздел 12'!E12</f>
        <v>0</v>
      </c>
      <c r="E12" s="13"/>
    </row>
    <row r="13" spans="1:5" ht="14.4">
      <c r="A13" s="216" t="s">
        <v>48</v>
      </c>
      <c r="B13" s="214">
        <v>1209</v>
      </c>
      <c r="C13" s="221">
        <f>'Раздел 12'!D13</f>
        <v>0</v>
      </c>
      <c r="D13" s="221">
        <f>'Раздел 12'!E13</f>
        <v>0</v>
      </c>
      <c r="E13" s="13"/>
    </row>
    <row r="14" spans="1:5" ht="14.4">
      <c r="A14" s="216" t="s">
        <v>49</v>
      </c>
      <c r="B14" s="214">
        <v>1210</v>
      </c>
      <c r="C14" s="221">
        <f>'Раздел 12'!D14</f>
        <v>0</v>
      </c>
      <c r="D14" s="221">
        <f>'Раздел 12'!E14</f>
        <v>0</v>
      </c>
      <c r="E14" s="13"/>
    </row>
    <row r="15" spans="1:5" ht="14.4">
      <c r="A15" s="216" t="s">
        <v>50</v>
      </c>
      <c r="B15" s="214">
        <v>1211</v>
      </c>
      <c r="C15" s="221">
        <f>'Раздел 12'!D15</f>
        <v>0</v>
      </c>
      <c r="D15" s="221">
        <f>'Раздел 12'!E15</f>
        <v>0</v>
      </c>
      <c r="E15" s="13"/>
    </row>
    <row r="16" spans="1:5" ht="14.4">
      <c r="A16" s="216" t="s">
        <v>51</v>
      </c>
      <c r="B16" s="214">
        <v>1212</v>
      </c>
      <c r="C16" s="221">
        <f>'Раздел 12'!D16</f>
        <v>0</v>
      </c>
      <c r="D16" s="221">
        <f>'Раздел 12'!E16</f>
        <v>0</v>
      </c>
      <c r="E16" s="13"/>
    </row>
    <row r="17" spans="1:5" ht="14.4">
      <c r="A17" s="216" t="s">
        <v>1287</v>
      </c>
      <c r="B17" s="214">
        <v>1213</v>
      </c>
      <c r="C17" s="221">
        <f>'Раздел 12'!D17</f>
        <v>0</v>
      </c>
      <c r="D17" s="221">
        <f>'Раздел 12'!E17</f>
        <v>0</v>
      </c>
      <c r="E17" s="13"/>
    </row>
    <row r="18" spans="1:5" ht="14.4">
      <c r="A18" s="216" t="s">
        <v>52</v>
      </c>
      <c r="B18" s="214">
        <v>1214</v>
      </c>
      <c r="C18" s="221">
        <f>'Раздел 12'!D18</f>
        <v>0</v>
      </c>
      <c r="D18" s="221">
        <f>'Раздел 12'!E18</f>
        <v>0</v>
      </c>
      <c r="E18" s="13"/>
    </row>
    <row r="19" spans="1:5" ht="14.4">
      <c r="A19" s="216" t="s">
        <v>53</v>
      </c>
      <c r="B19" s="214">
        <v>1215</v>
      </c>
      <c r="C19" s="221">
        <f>'Раздел 12'!D19</f>
        <v>0</v>
      </c>
      <c r="D19" s="221">
        <f>'Раздел 12'!E19</f>
        <v>0</v>
      </c>
      <c r="E19" s="13"/>
    </row>
    <row r="20" spans="1:5" ht="17.25" customHeight="1">
      <c r="A20" s="215" t="s">
        <v>3531</v>
      </c>
      <c r="B20" s="214">
        <v>1216</v>
      </c>
      <c r="C20" s="221">
        <f>'Раздел 12'!D20</f>
        <v>0</v>
      </c>
      <c r="D20" s="221">
        <f>'Раздел 12'!E20</f>
        <v>0</v>
      </c>
      <c r="E20" s="13"/>
    </row>
    <row r="21" spans="1:5" ht="27">
      <c r="A21" s="216" t="s">
        <v>1291</v>
      </c>
      <c r="B21" s="214">
        <v>1217</v>
      </c>
      <c r="C21" s="221">
        <f>'Раздел 12'!D21</f>
        <v>0</v>
      </c>
      <c r="D21" s="221">
        <f>'Раздел 12'!E21</f>
        <v>0</v>
      </c>
      <c r="E21" s="13"/>
    </row>
    <row r="22" spans="1:5" ht="14.4">
      <c r="A22" s="216" t="s">
        <v>1079</v>
      </c>
      <c r="B22" s="214">
        <v>1218</v>
      </c>
      <c r="C22" s="221">
        <f>'Раздел 12'!D22</f>
        <v>0</v>
      </c>
      <c r="D22" s="221">
        <f>'Раздел 12'!E22</f>
        <v>0</v>
      </c>
      <c r="E22" s="13"/>
    </row>
    <row r="23" spans="1:5" ht="14.4">
      <c r="A23" s="215" t="s">
        <v>1299</v>
      </c>
      <c r="B23" s="214">
        <v>1219</v>
      </c>
      <c r="C23" s="221">
        <f>'Раздел 12'!D23</f>
        <v>1</v>
      </c>
      <c r="D23" s="221">
        <f>'Раздел 12'!E23</f>
        <v>0</v>
      </c>
      <c r="E23" s="13"/>
    </row>
    <row r="24" spans="1:5" ht="14.4">
      <c r="A24" s="220" t="s">
        <v>1309</v>
      </c>
      <c r="B24" s="214">
        <v>1220</v>
      </c>
      <c r="C24" s="221">
        <f>'Раздел 12'!D24</f>
        <v>0</v>
      </c>
      <c r="D24" s="221">
        <f>'Раздел 12'!E24</f>
        <v>0</v>
      </c>
      <c r="E24" s="13"/>
    </row>
    <row r="25" spans="1:5" ht="14.4">
      <c r="A25" s="220" t="s">
        <v>1310</v>
      </c>
      <c r="B25" s="214">
        <v>1221</v>
      </c>
      <c r="C25" s="221">
        <f>'Раздел 12'!D25</f>
        <v>0</v>
      </c>
      <c r="D25" s="221">
        <f>'Раздел 12'!E25</f>
        <v>0</v>
      </c>
      <c r="E25" s="13"/>
    </row>
  </sheetData>
  <sheetProtection password="CF7A" sheet="1" objects="1" scenarios="1" formatColumns="0" formatRows="0" autoFilter="0"/>
  <mergeCells count="5">
    <mergeCell ref="A1:D1"/>
    <mergeCell ref="A2:A3"/>
    <mergeCell ref="B2:B3"/>
    <mergeCell ref="C2:C3"/>
    <mergeCell ref="D2:D3"/>
  </mergeCells>
  <pageMargins left="0.51181102362204722" right="0.51181102362204722" top="0.59055118110236227" bottom="0.39370078740157483" header="0" footer="0"/>
  <pageSetup paperSize="9" fitToHeight="0" orientation="landscape" useFirstPageNumber="1" horizontalDpi="300" verticalDpi="300" r:id="rId1"/>
  <headerFooter alignWithMargins="0"/>
</worksheet>
</file>

<file path=xl/worksheets/sheet42.xml><?xml version="1.0" encoding="utf-8"?>
<worksheet xmlns="http://schemas.openxmlformats.org/spreadsheetml/2006/main" xmlns:r="http://schemas.openxmlformats.org/officeDocument/2006/relationships">
  <sheetPr codeName="Лист25">
    <tabColor rgb="FFFFFF00"/>
  </sheetPr>
  <dimension ref="A1:N27"/>
  <sheetViews>
    <sheetView view="pageBreakPreview" zoomScale="85" zoomScaleNormal="85" zoomScaleSheetLayoutView="85" workbookViewId="0">
      <selection activeCell="C6" sqref="C6:M27"/>
    </sheetView>
  </sheetViews>
  <sheetFormatPr defaultRowHeight="13.2"/>
  <cols>
    <col min="1" max="1" width="37.44140625" customWidth="1"/>
    <col min="2" max="2" width="7.109375" customWidth="1"/>
    <col min="3" max="3" width="10.33203125" customWidth="1"/>
    <col min="4" max="4" width="9.109375" customWidth="1"/>
    <col min="5" max="5" width="14.109375" customWidth="1"/>
    <col min="6" max="6" width="15.88671875" customWidth="1"/>
    <col min="7" max="7" width="8" customWidth="1"/>
    <col min="8" max="8" width="19.5546875" customWidth="1"/>
    <col min="9" max="9" width="15.88671875" customWidth="1"/>
    <col min="10" max="10" width="9" customWidth="1"/>
    <col min="11" max="11" width="15.6640625" customWidth="1"/>
    <col min="12" max="12" width="17.6640625" customWidth="1"/>
    <col min="13" max="13" width="13.88671875" customWidth="1"/>
    <col min="14" max="14" width="8" hidden="1" customWidth="1"/>
    <col min="15" max="19" width="9.109375" customWidth="1"/>
  </cols>
  <sheetData>
    <row r="1" spans="1:14" ht="23.25" customHeight="1">
      <c r="A1" s="469" t="s">
        <v>1379</v>
      </c>
      <c r="B1" s="469"/>
      <c r="C1" s="469"/>
      <c r="D1" s="469"/>
      <c r="E1" s="469"/>
      <c r="F1" s="469"/>
      <c r="G1" s="469"/>
      <c r="H1" s="469"/>
      <c r="I1" s="469"/>
      <c r="J1" s="469"/>
      <c r="K1" s="469"/>
      <c r="L1" s="469"/>
      <c r="M1" s="469"/>
      <c r="N1" s="3"/>
    </row>
    <row r="2" spans="1:14" ht="15" customHeight="1">
      <c r="A2" s="472" t="s">
        <v>108</v>
      </c>
      <c r="B2" s="472" t="s">
        <v>17</v>
      </c>
      <c r="C2" s="472" t="s">
        <v>1382</v>
      </c>
      <c r="D2" s="470" t="s">
        <v>1383</v>
      </c>
      <c r="E2" s="470"/>
      <c r="F2" s="481" t="s">
        <v>1385</v>
      </c>
      <c r="G2" s="470" t="s">
        <v>1389</v>
      </c>
      <c r="H2" s="470"/>
      <c r="I2" s="470"/>
      <c r="J2" s="470" t="s">
        <v>1390</v>
      </c>
      <c r="K2" s="470"/>
      <c r="L2" s="470" t="s">
        <v>1392</v>
      </c>
      <c r="M2" s="470" t="s">
        <v>1393</v>
      </c>
      <c r="N2" s="13"/>
    </row>
    <row r="3" spans="1:14" ht="14.4">
      <c r="A3" s="480"/>
      <c r="B3" s="480"/>
      <c r="C3" s="480"/>
      <c r="D3" s="472" t="s">
        <v>98</v>
      </c>
      <c r="E3" s="472" t="s">
        <v>1384</v>
      </c>
      <c r="F3" s="482"/>
      <c r="G3" s="470" t="s">
        <v>98</v>
      </c>
      <c r="H3" s="470" t="s">
        <v>1386</v>
      </c>
      <c r="I3" s="470"/>
      <c r="J3" s="470" t="s">
        <v>98</v>
      </c>
      <c r="K3" s="472" t="s">
        <v>1391</v>
      </c>
      <c r="L3" s="470"/>
      <c r="M3" s="470" t="s">
        <v>62</v>
      </c>
      <c r="N3" s="13"/>
    </row>
    <row r="4" spans="1:14" ht="105" customHeight="1">
      <c r="A4" s="473"/>
      <c r="B4" s="473"/>
      <c r="C4" s="473"/>
      <c r="D4" s="473"/>
      <c r="E4" s="473"/>
      <c r="F4" s="483"/>
      <c r="G4" s="470"/>
      <c r="H4" s="214" t="s">
        <v>1387</v>
      </c>
      <c r="I4" s="214" t="s">
        <v>1388</v>
      </c>
      <c r="J4" s="470"/>
      <c r="K4" s="473"/>
      <c r="L4" s="470"/>
      <c r="M4" s="470"/>
      <c r="N4" s="13"/>
    </row>
    <row r="5" spans="1:14" ht="15" customHeight="1">
      <c r="A5" s="214">
        <v>1</v>
      </c>
      <c r="B5" s="214">
        <v>2</v>
      </c>
      <c r="C5" s="214">
        <v>3</v>
      </c>
      <c r="D5" s="214">
        <v>4</v>
      </c>
      <c r="E5" s="214">
        <v>5</v>
      </c>
      <c r="F5" s="214">
        <v>6</v>
      </c>
      <c r="G5" s="214">
        <v>7</v>
      </c>
      <c r="H5" s="214">
        <v>8</v>
      </c>
      <c r="I5" s="214">
        <v>9</v>
      </c>
      <c r="J5" s="214">
        <v>10</v>
      </c>
      <c r="K5" s="214">
        <v>11</v>
      </c>
      <c r="L5" s="214">
        <v>12</v>
      </c>
      <c r="M5" s="214">
        <v>13</v>
      </c>
      <c r="N5" s="13"/>
    </row>
    <row r="6" spans="1:14" ht="29.25" customHeight="1">
      <c r="A6" s="220" t="s">
        <v>1380</v>
      </c>
      <c r="B6" s="214">
        <v>1301</v>
      </c>
      <c r="C6" s="249">
        <f>'Раздел 13'!D6</f>
        <v>33.83</v>
      </c>
      <c r="D6" s="249">
        <f>'Раздел 13'!E6</f>
        <v>33.83</v>
      </c>
      <c r="E6" s="249">
        <f>'Раздел 13'!F6</f>
        <v>33.33</v>
      </c>
      <c r="F6" s="221">
        <f>'Раздел 13'!G6</f>
        <v>27</v>
      </c>
      <c r="G6" s="221">
        <f>'Раздел 13'!H6</f>
        <v>4</v>
      </c>
      <c r="H6" s="221">
        <f>'Раздел 13'!I6</f>
        <v>2</v>
      </c>
      <c r="I6" s="221">
        <f>'Раздел 13'!J6</f>
        <v>1</v>
      </c>
      <c r="J6" s="221">
        <f>'Раздел 13'!K6</f>
        <v>4</v>
      </c>
      <c r="K6" s="221">
        <f>'Раздел 13'!L6</f>
        <v>3</v>
      </c>
      <c r="L6" s="221">
        <f>'Раздел 13'!M6</f>
        <v>27</v>
      </c>
      <c r="M6" s="249">
        <f>'Раздел 13'!N6</f>
        <v>0</v>
      </c>
      <c r="N6" s="13"/>
    </row>
    <row r="7" spans="1:14" ht="32.25" customHeight="1">
      <c r="A7" s="215" t="s">
        <v>3529</v>
      </c>
      <c r="B7" s="214">
        <v>1302</v>
      </c>
      <c r="C7" s="249">
        <f>'Раздел 13'!D7</f>
        <v>1</v>
      </c>
      <c r="D7" s="249">
        <f>'Раздел 13'!E7</f>
        <v>1</v>
      </c>
      <c r="E7" s="249">
        <f>'Раздел 13'!F7</f>
        <v>1</v>
      </c>
      <c r="F7" s="221">
        <f>'Раздел 13'!G7</f>
        <v>1</v>
      </c>
      <c r="G7" s="221">
        <f>'Раздел 13'!H7</f>
        <v>0</v>
      </c>
      <c r="H7" s="221">
        <f>'Раздел 13'!I7</f>
        <v>0</v>
      </c>
      <c r="I7" s="221">
        <f>'Раздел 13'!J7</f>
        <v>0</v>
      </c>
      <c r="J7" s="221">
        <f>'Раздел 13'!K7</f>
        <v>0</v>
      </c>
      <c r="K7" s="221">
        <f>'Раздел 13'!L7</f>
        <v>0</v>
      </c>
      <c r="L7" s="221">
        <f>'Раздел 13'!M7</f>
        <v>1</v>
      </c>
      <c r="M7" s="249">
        <f>'Раздел 13'!N7</f>
        <v>0</v>
      </c>
      <c r="N7" s="249">
        <f>'Раздел 13'!O7</f>
        <v>0</v>
      </c>
    </row>
    <row r="8" spans="1:14" ht="30" customHeight="1">
      <c r="A8" s="216" t="s">
        <v>1284</v>
      </c>
      <c r="B8" s="214">
        <v>1303</v>
      </c>
      <c r="C8" s="249">
        <f>'Раздел 13'!D8</f>
        <v>1</v>
      </c>
      <c r="D8" s="249">
        <f>'Раздел 13'!E8</f>
        <v>1</v>
      </c>
      <c r="E8" s="249">
        <f>'Раздел 13'!F8</f>
        <v>1</v>
      </c>
      <c r="F8" s="221">
        <f>'Раздел 13'!G8</f>
        <v>1</v>
      </c>
      <c r="G8" s="221">
        <f>'Раздел 13'!H8</f>
        <v>0</v>
      </c>
      <c r="H8" s="221">
        <f>'Раздел 13'!I8</f>
        <v>0</v>
      </c>
      <c r="I8" s="221">
        <f>'Раздел 13'!J8</f>
        <v>0</v>
      </c>
      <c r="J8" s="221">
        <f>'Раздел 13'!K8</f>
        <v>0</v>
      </c>
      <c r="K8" s="221">
        <f>'Раздел 13'!L8</f>
        <v>0</v>
      </c>
      <c r="L8" s="221">
        <f>'Раздел 13'!M8</f>
        <v>1</v>
      </c>
      <c r="M8" s="249">
        <f>'Раздел 13'!N8</f>
        <v>0</v>
      </c>
      <c r="N8" s="13"/>
    </row>
    <row r="9" spans="1:14" ht="14.4">
      <c r="A9" s="216" t="s">
        <v>1285</v>
      </c>
      <c r="B9" s="214">
        <v>1304</v>
      </c>
      <c r="C9" s="249">
        <f>'Раздел 13'!D9</f>
        <v>0</v>
      </c>
      <c r="D9" s="249">
        <f>'Раздел 13'!E9</f>
        <v>0</v>
      </c>
      <c r="E9" s="249">
        <f>'Раздел 13'!F9</f>
        <v>0</v>
      </c>
      <c r="F9" s="221">
        <f>'Раздел 13'!G9</f>
        <v>0</v>
      </c>
      <c r="G9" s="221">
        <f>'Раздел 13'!H9</f>
        <v>0</v>
      </c>
      <c r="H9" s="221">
        <f>'Раздел 13'!I9</f>
        <v>0</v>
      </c>
      <c r="I9" s="221">
        <f>'Раздел 13'!J9</f>
        <v>0</v>
      </c>
      <c r="J9" s="221">
        <f>'Раздел 13'!K9</f>
        <v>0</v>
      </c>
      <c r="K9" s="221">
        <f>'Раздел 13'!L9</f>
        <v>0</v>
      </c>
      <c r="L9" s="221">
        <f>'Раздел 13'!M9</f>
        <v>0</v>
      </c>
      <c r="M9" s="249">
        <f>'Раздел 13'!N9</f>
        <v>0</v>
      </c>
      <c r="N9" s="13"/>
    </row>
    <row r="10" spans="1:14">
      <c r="A10" s="216" t="s">
        <v>1286</v>
      </c>
      <c r="B10" s="214">
        <v>1305</v>
      </c>
      <c r="C10" s="249">
        <f>'Раздел 13'!D10</f>
        <v>0</v>
      </c>
      <c r="D10" s="249">
        <f>'Раздел 13'!E10</f>
        <v>0</v>
      </c>
      <c r="E10" s="249">
        <f>'Раздел 13'!F10</f>
        <v>0</v>
      </c>
      <c r="F10" s="221">
        <f>'Раздел 13'!G10</f>
        <v>0</v>
      </c>
      <c r="G10" s="221">
        <f>'Раздел 13'!H10</f>
        <v>0</v>
      </c>
      <c r="H10" s="221">
        <f>'Раздел 13'!I10</f>
        <v>0</v>
      </c>
      <c r="I10" s="221">
        <f>'Раздел 13'!J10</f>
        <v>0</v>
      </c>
      <c r="J10" s="221">
        <f>'Раздел 13'!K10</f>
        <v>0</v>
      </c>
      <c r="K10" s="221">
        <f>'Раздел 13'!L10</f>
        <v>0</v>
      </c>
      <c r="L10" s="221">
        <f>'Раздел 13'!M10</f>
        <v>0</v>
      </c>
      <c r="M10" s="249">
        <f>'Раздел 13'!N10</f>
        <v>0</v>
      </c>
      <c r="N10" s="249">
        <f>'Раздел 13'!O10</f>
        <v>0</v>
      </c>
    </row>
    <row r="11" spans="1:14" ht="11.25" customHeight="1">
      <c r="A11" s="215" t="s">
        <v>3535</v>
      </c>
      <c r="B11" s="214">
        <v>1306</v>
      </c>
      <c r="C11" s="249">
        <f>'Раздел 13'!D11</f>
        <v>14.1</v>
      </c>
      <c r="D11" s="249">
        <f>'Раздел 13'!E11</f>
        <v>14.1</v>
      </c>
      <c r="E11" s="249">
        <f>'Раздел 13'!F11</f>
        <v>14.1</v>
      </c>
      <c r="F11" s="221">
        <f>'Раздел 13'!G11</f>
        <v>14</v>
      </c>
      <c r="G11" s="221">
        <f>'Раздел 13'!H11</f>
        <v>3</v>
      </c>
      <c r="H11" s="221">
        <f>'Раздел 13'!I11</f>
        <v>2</v>
      </c>
      <c r="I11" s="221">
        <f>'Раздел 13'!J11</f>
        <v>1</v>
      </c>
      <c r="J11" s="221">
        <f>'Раздел 13'!K11</f>
        <v>3</v>
      </c>
      <c r="K11" s="221">
        <f>'Раздел 13'!L11</f>
        <v>2</v>
      </c>
      <c r="L11" s="221">
        <f>'Раздел 13'!M11</f>
        <v>14</v>
      </c>
      <c r="M11" s="249">
        <f>'Раздел 13'!N11</f>
        <v>0</v>
      </c>
      <c r="N11" s="13"/>
    </row>
    <row r="12" spans="1:14" ht="16.5" customHeight="1">
      <c r="A12" s="216" t="s">
        <v>1078</v>
      </c>
      <c r="B12" s="214">
        <v>1307</v>
      </c>
      <c r="C12" s="249">
        <f>'Раздел 13'!D12</f>
        <v>9.6</v>
      </c>
      <c r="D12" s="249">
        <f>'Раздел 13'!E12</f>
        <v>9.6</v>
      </c>
      <c r="E12" s="249">
        <f>'Раздел 13'!F12</f>
        <v>9.6</v>
      </c>
      <c r="F12" s="221">
        <f>'Раздел 13'!G12</f>
        <v>10</v>
      </c>
      <c r="G12" s="221">
        <f>'Раздел 13'!H12</f>
        <v>1</v>
      </c>
      <c r="H12" s="221">
        <f>'Раздел 13'!I12</f>
        <v>1</v>
      </c>
      <c r="I12" s="221">
        <f>'Раздел 13'!J12</f>
        <v>0</v>
      </c>
      <c r="J12" s="221">
        <f>'Раздел 13'!K12</f>
        <v>1</v>
      </c>
      <c r="K12" s="221">
        <f>'Раздел 13'!L12</f>
        <v>1</v>
      </c>
      <c r="L12" s="221">
        <f>'Раздел 13'!M12</f>
        <v>10</v>
      </c>
      <c r="M12" s="249">
        <f>'Раздел 13'!N12</f>
        <v>0</v>
      </c>
      <c r="N12" s="13"/>
    </row>
    <row r="13" spans="1:14" ht="14.4">
      <c r="A13" s="216" t="s">
        <v>44</v>
      </c>
      <c r="B13" s="214">
        <v>1308</v>
      </c>
      <c r="C13" s="249">
        <f>'Раздел 13'!D13</f>
        <v>1</v>
      </c>
      <c r="D13" s="249">
        <f>'Раздел 13'!E13</f>
        <v>1</v>
      </c>
      <c r="E13" s="249">
        <f>'Раздел 13'!F13</f>
        <v>1</v>
      </c>
      <c r="F13" s="221">
        <f>'Раздел 13'!G13</f>
        <v>1</v>
      </c>
      <c r="G13" s="221">
        <f>'Раздел 13'!H13</f>
        <v>0</v>
      </c>
      <c r="H13" s="221">
        <f>'Раздел 13'!I13</f>
        <v>0</v>
      </c>
      <c r="I13" s="221">
        <f>'Раздел 13'!J13</f>
        <v>0</v>
      </c>
      <c r="J13" s="221">
        <f>'Раздел 13'!K13</f>
        <v>0</v>
      </c>
      <c r="K13" s="221">
        <f>'Раздел 13'!L13</f>
        <v>0</v>
      </c>
      <c r="L13" s="221">
        <f>'Раздел 13'!M13</f>
        <v>1</v>
      </c>
      <c r="M13" s="249">
        <f>'Раздел 13'!N13</f>
        <v>0</v>
      </c>
      <c r="N13" s="13"/>
    </row>
    <row r="14" spans="1:14" ht="14.4">
      <c r="A14" s="216" t="s">
        <v>45</v>
      </c>
      <c r="B14" s="214">
        <v>1309</v>
      </c>
      <c r="C14" s="249">
        <f>'Раздел 13'!D14</f>
        <v>1.5</v>
      </c>
      <c r="D14" s="249">
        <f>'Раздел 13'!E14</f>
        <v>1.5</v>
      </c>
      <c r="E14" s="249">
        <f>'Раздел 13'!F14</f>
        <v>1.5</v>
      </c>
      <c r="F14" s="221">
        <f>'Раздел 13'!G14</f>
        <v>1</v>
      </c>
      <c r="G14" s="221">
        <f>'Раздел 13'!H14</f>
        <v>1</v>
      </c>
      <c r="H14" s="221">
        <f>'Раздел 13'!I14</f>
        <v>1</v>
      </c>
      <c r="I14" s="221">
        <f>'Раздел 13'!J14</f>
        <v>0</v>
      </c>
      <c r="J14" s="221">
        <f>'Раздел 13'!K14</f>
        <v>1</v>
      </c>
      <c r="K14" s="221">
        <f>'Раздел 13'!L14</f>
        <v>1</v>
      </c>
      <c r="L14" s="221">
        <f>'Раздел 13'!M14</f>
        <v>1</v>
      </c>
      <c r="M14" s="249">
        <f>'Раздел 13'!N14</f>
        <v>0</v>
      </c>
      <c r="N14" s="13"/>
    </row>
    <row r="15" spans="1:14" ht="14.4">
      <c r="A15" s="216" t="s">
        <v>46</v>
      </c>
      <c r="B15" s="214">
        <v>1310</v>
      </c>
      <c r="C15" s="249">
        <f>'Раздел 13'!D15</f>
        <v>1</v>
      </c>
      <c r="D15" s="249">
        <f>'Раздел 13'!E15</f>
        <v>1</v>
      </c>
      <c r="E15" s="249">
        <f>'Раздел 13'!F15</f>
        <v>1</v>
      </c>
      <c r="F15" s="221">
        <f>'Раздел 13'!G15</f>
        <v>1</v>
      </c>
      <c r="G15" s="221">
        <f>'Раздел 13'!H15</f>
        <v>1</v>
      </c>
      <c r="H15" s="221">
        <f>'Раздел 13'!I15</f>
        <v>0</v>
      </c>
      <c r="I15" s="221">
        <f>'Раздел 13'!J15</f>
        <v>1</v>
      </c>
      <c r="J15" s="221">
        <f>'Раздел 13'!K15</f>
        <v>1</v>
      </c>
      <c r="K15" s="221">
        <f>'Раздел 13'!L15</f>
        <v>0</v>
      </c>
      <c r="L15" s="221">
        <f>'Раздел 13'!M15</f>
        <v>1</v>
      </c>
      <c r="M15" s="249">
        <f>'Раздел 13'!N15</f>
        <v>0</v>
      </c>
      <c r="N15" s="13"/>
    </row>
    <row r="16" spans="1:14" ht="14.4">
      <c r="A16" s="216" t="s">
        <v>47</v>
      </c>
      <c r="B16" s="214">
        <v>1311</v>
      </c>
      <c r="C16" s="249">
        <f>'Раздел 13'!D16</f>
        <v>1</v>
      </c>
      <c r="D16" s="249">
        <f>'Раздел 13'!E16</f>
        <v>1</v>
      </c>
      <c r="E16" s="249">
        <f>'Раздел 13'!F16</f>
        <v>1</v>
      </c>
      <c r="F16" s="221">
        <f>'Раздел 13'!G16</f>
        <v>1</v>
      </c>
      <c r="G16" s="221">
        <f>'Раздел 13'!H16</f>
        <v>0</v>
      </c>
      <c r="H16" s="221">
        <f>'Раздел 13'!I16</f>
        <v>0</v>
      </c>
      <c r="I16" s="221">
        <f>'Раздел 13'!J16</f>
        <v>0</v>
      </c>
      <c r="J16" s="221">
        <f>'Раздел 13'!K16</f>
        <v>0</v>
      </c>
      <c r="K16" s="221">
        <f>'Раздел 13'!L16</f>
        <v>0</v>
      </c>
      <c r="L16" s="221">
        <f>'Раздел 13'!M16</f>
        <v>1</v>
      </c>
      <c r="M16" s="249">
        <f>'Раздел 13'!N16</f>
        <v>0</v>
      </c>
      <c r="N16" s="13"/>
    </row>
    <row r="17" spans="1:14" ht="14.4">
      <c r="A17" s="216" t="s">
        <v>48</v>
      </c>
      <c r="B17" s="214">
        <v>1312</v>
      </c>
      <c r="C17" s="249">
        <f>'Раздел 13'!D17</f>
        <v>0</v>
      </c>
      <c r="D17" s="249">
        <f>'Раздел 13'!E17</f>
        <v>0</v>
      </c>
      <c r="E17" s="249">
        <f>'Раздел 13'!F17</f>
        <v>0</v>
      </c>
      <c r="F17" s="221">
        <f>'Раздел 13'!G17</f>
        <v>0</v>
      </c>
      <c r="G17" s="221">
        <f>'Раздел 13'!H17</f>
        <v>0</v>
      </c>
      <c r="H17" s="221">
        <f>'Раздел 13'!I17</f>
        <v>0</v>
      </c>
      <c r="I17" s="221">
        <f>'Раздел 13'!J17</f>
        <v>0</v>
      </c>
      <c r="J17" s="221">
        <f>'Раздел 13'!K17</f>
        <v>0</v>
      </c>
      <c r="K17" s="221">
        <f>'Раздел 13'!L17</f>
        <v>0</v>
      </c>
      <c r="L17" s="221">
        <f>'Раздел 13'!M17</f>
        <v>0</v>
      </c>
      <c r="M17" s="249">
        <f>'Раздел 13'!N17</f>
        <v>0</v>
      </c>
      <c r="N17" s="13"/>
    </row>
    <row r="18" spans="1:14" ht="17.25" customHeight="1">
      <c r="A18" s="216" t="s">
        <v>49</v>
      </c>
      <c r="B18" s="214">
        <v>1313</v>
      </c>
      <c r="C18" s="249">
        <f>'Раздел 13'!D18</f>
        <v>0</v>
      </c>
      <c r="D18" s="249">
        <f>'Раздел 13'!E18</f>
        <v>0</v>
      </c>
      <c r="E18" s="249">
        <f>'Раздел 13'!F18</f>
        <v>0</v>
      </c>
      <c r="F18" s="221">
        <f>'Раздел 13'!G18</f>
        <v>0</v>
      </c>
      <c r="G18" s="221">
        <f>'Раздел 13'!H18</f>
        <v>0</v>
      </c>
      <c r="H18" s="221">
        <f>'Раздел 13'!I18</f>
        <v>0</v>
      </c>
      <c r="I18" s="221">
        <f>'Раздел 13'!J18</f>
        <v>0</v>
      </c>
      <c r="J18" s="221">
        <f>'Раздел 13'!K18</f>
        <v>0</v>
      </c>
      <c r="K18" s="221">
        <f>'Раздел 13'!L18</f>
        <v>0</v>
      </c>
      <c r="L18" s="221">
        <f>'Раздел 13'!M18</f>
        <v>0</v>
      </c>
      <c r="M18" s="249">
        <f>'Раздел 13'!N18</f>
        <v>0</v>
      </c>
      <c r="N18" s="13"/>
    </row>
    <row r="19" spans="1:14" ht="15.75" customHeight="1">
      <c r="A19" s="216" t="s">
        <v>50</v>
      </c>
      <c r="B19" s="214">
        <v>1314</v>
      </c>
      <c r="C19" s="249">
        <f>'Раздел 13'!D19</f>
        <v>0</v>
      </c>
      <c r="D19" s="249">
        <f>'Раздел 13'!E19</f>
        <v>0</v>
      </c>
      <c r="E19" s="249">
        <f>'Раздел 13'!F19</f>
        <v>0</v>
      </c>
      <c r="F19" s="221">
        <f>'Раздел 13'!G19</f>
        <v>0</v>
      </c>
      <c r="G19" s="221">
        <f>'Раздел 13'!H19</f>
        <v>0</v>
      </c>
      <c r="H19" s="221">
        <f>'Раздел 13'!I19</f>
        <v>0</v>
      </c>
      <c r="I19" s="221">
        <f>'Раздел 13'!J19</f>
        <v>0</v>
      </c>
      <c r="J19" s="221">
        <f>'Раздел 13'!K19</f>
        <v>0</v>
      </c>
      <c r="K19" s="221">
        <f>'Раздел 13'!L19</f>
        <v>0</v>
      </c>
      <c r="L19" s="221">
        <f>'Раздел 13'!M19</f>
        <v>0</v>
      </c>
      <c r="M19" s="249">
        <f>'Раздел 13'!N19</f>
        <v>0</v>
      </c>
      <c r="N19" s="13"/>
    </row>
    <row r="20" spans="1:14" ht="15.75" customHeight="1">
      <c r="A20" s="216" t="s">
        <v>51</v>
      </c>
      <c r="B20" s="214">
        <v>1315</v>
      </c>
      <c r="C20" s="249">
        <f>'Раздел 13'!D20</f>
        <v>0</v>
      </c>
      <c r="D20" s="249">
        <f>'Раздел 13'!E20</f>
        <v>0</v>
      </c>
      <c r="E20" s="249">
        <f>'Раздел 13'!F20</f>
        <v>0</v>
      </c>
      <c r="F20" s="221">
        <f>'Раздел 13'!G20</f>
        <v>0</v>
      </c>
      <c r="G20" s="221">
        <f>'Раздел 13'!H20</f>
        <v>0</v>
      </c>
      <c r="H20" s="221">
        <f>'Раздел 13'!I20</f>
        <v>0</v>
      </c>
      <c r="I20" s="221">
        <f>'Раздел 13'!J20</f>
        <v>0</v>
      </c>
      <c r="J20" s="221">
        <f>'Раздел 13'!K20</f>
        <v>0</v>
      </c>
      <c r="K20" s="221">
        <f>'Раздел 13'!L20</f>
        <v>0</v>
      </c>
      <c r="L20" s="221">
        <f>'Раздел 13'!M20</f>
        <v>0</v>
      </c>
      <c r="M20" s="249">
        <f>'Раздел 13'!N20</f>
        <v>0</v>
      </c>
      <c r="N20" s="13"/>
    </row>
    <row r="21" spans="1:14" ht="19.5" customHeight="1">
      <c r="A21" s="216" t="s">
        <v>1287</v>
      </c>
      <c r="B21" s="214">
        <v>1316</v>
      </c>
      <c r="C21" s="249">
        <f>'Раздел 13'!D21</f>
        <v>0</v>
      </c>
      <c r="D21" s="249">
        <f>'Раздел 13'!E21</f>
        <v>0</v>
      </c>
      <c r="E21" s="249">
        <f>'Раздел 13'!F21</f>
        <v>0</v>
      </c>
      <c r="F21" s="221">
        <f>'Раздел 13'!G21</f>
        <v>0</v>
      </c>
      <c r="G21" s="221">
        <f>'Раздел 13'!H21</f>
        <v>0</v>
      </c>
      <c r="H21" s="221">
        <f>'Раздел 13'!I21</f>
        <v>0</v>
      </c>
      <c r="I21" s="221">
        <f>'Раздел 13'!J21</f>
        <v>0</v>
      </c>
      <c r="J21" s="221">
        <f>'Раздел 13'!K21</f>
        <v>0</v>
      </c>
      <c r="K21" s="221">
        <f>'Раздел 13'!L21</f>
        <v>0</v>
      </c>
      <c r="L21" s="221">
        <f>'Раздел 13'!M21</f>
        <v>0</v>
      </c>
      <c r="M21" s="249">
        <f>'Раздел 13'!N21</f>
        <v>0</v>
      </c>
      <c r="N21" s="13"/>
    </row>
    <row r="22" spans="1:14" ht="15.75" customHeight="1">
      <c r="A22" s="216" t="s">
        <v>52</v>
      </c>
      <c r="B22" s="214">
        <v>1317</v>
      </c>
      <c r="C22" s="249">
        <f>'Раздел 13'!D22</f>
        <v>0</v>
      </c>
      <c r="D22" s="249">
        <f>'Раздел 13'!E22</f>
        <v>0</v>
      </c>
      <c r="E22" s="249">
        <f>'Раздел 13'!F22</f>
        <v>0</v>
      </c>
      <c r="F22" s="221">
        <f>'Раздел 13'!G22</f>
        <v>0</v>
      </c>
      <c r="G22" s="221">
        <f>'Раздел 13'!H22</f>
        <v>0</v>
      </c>
      <c r="H22" s="221">
        <f>'Раздел 13'!I22</f>
        <v>0</v>
      </c>
      <c r="I22" s="221">
        <f>'Раздел 13'!J22</f>
        <v>0</v>
      </c>
      <c r="J22" s="221">
        <f>'Раздел 13'!K22</f>
        <v>0</v>
      </c>
      <c r="K22" s="221">
        <f>'Раздел 13'!L22</f>
        <v>0</v>
      </c>
      <c r="L22" s="221">
        <f>'Раздел 13'!M22</f>
        <v>0</v>
      </c>
      <c r="M22" s="249">
        <f>'Раздел 13'!N22</f>
        <v>0</v>
      </c>
      <c r="N22" s="13"/>
    </row>
    <row r="23" spans="1:14" ht="14.4">
      <c r="A23" s="216" t="s">
        <v>53</v>
      </c>
      <c r="B23" s="214">
        <v>1318</v>
      </c>
      <c r="C23" s="249">
        <f>'Раздел 13'!D23</f>
        <v>0</v>
      </c>
      <c r="D23" s="249">
        <f>'Раздел 13'!E23</f>
        <v>0</v>
      </c>
      <c r="E23" s="249">
        <f>'Раздел 13'!F23</f>
        <v>0</v>
      </c>
      <c r="F23" s="221">
        <f>'Раздел 13'!G23</f>
        <v>0</v>
      </c>
      <c r="G23" s="221">
        <f>'Раздел 13'!H23</f>
        <v>0</v>
      </c>
      <c r="H23" s="221">
        <f>'Раздел 13'!I23</f>
        <v>0</v>
      </c>
      <c r="I23" s="221">
        <f>'Раздел 13'!J23</f>
        <v>0</v>
      </c>
      <c r="J23" s="221">
        <f>'Раздел 13'!K23</f>
        <v>0</v>
      </c>
      <c r="K23" s="221">
        <f>'Раздел 13'!L23</f>
        <v>0</v>
      </c>
      <c r="L23" s="221">
        <f>'Раздел 13'!M23</f>
        <v>0</v>
      </c>
      <c r="M23" s="249">
        <f>'Раздел 13'!N23</f>
        <v>0</v>
      </c>
      <c r="N23" s="13"/>
    </row>
    <row r="24" spans="1:14" ht="14.25" customHeight="1">
      <c r="A24" s="215" t="s">
        <v>3531</v>
      </c>
      <c r="B24" s="214">
        <v>1319</v>
      </c>
      <c r="C24" s="249">
        <f>'Раздел 13'!D24</f>
        <v>7.98</v>
      </c>
      <c r="D24" s="249">
        <f>'Раздел 13'!E24</f>
        <v>7.98</v>
      </c>
      <c r="E24" s="249">
        <f>'Раздел 13'!F24</f>
        <v>7.98</v>
      </c>
      <c r="F24" s="221">
        <f>'Раздел 13'!G24</f>
        <v>6</v>
      </c>
      <c r="G24" s="221">
        <f>'Раздел 13'!H24</f>
        <v>0</v>
      </c>
      <c r="H24" s="221">
        <f>'Раздел 13'!I24</f>
        <v>0</v>
      </c>
      <c r="I24" s="221">
        <f>'Раздел 13'!J24</f>
        <v>0</v>
      </c>
      <c r="J24" s="221">
        <f>'Раздел 13'!K24</f>
        <v>1</v>
      </c>
      <c r="K24" s="221">
        <f>'Раздел 13'!L24</f>
        <v>1</v>
      </c>
      <c r="L24" s="221">
        <f>'Раздел 13'!M24</f>
        <v>6</v>
      </c>
      <c r="M24" s="249">
        <f>'Раздел 13'!N24</f>
        <v>0</v>
      </c>
      <c r="N24" s="13"/>
    </row>
    <row r="25" spans="1:14" ht="22.5" customHeight="1">
      <c r="A25" s="216" t="s">
        <v>1291</v>
      </c>
      <c r="B25" s="214">
        <v>1320</v>
      </c>
      <c r="C25" s="249">
        <f>'Раздел 13'!D25</f>
        <v>0</v>
      </c>
      <c r="D25" s="249">
        <f>'Раздел 13'!E25</f>
        <v>0</v>
      </c>
      <c r="E25" s="249">
        <f>'Раздел 13'!F25</f>
        <v>0</v>
      </c>
      <c r="F25" s="221">
        <f>'Раздел 13'!G25</f>
        <v>0</v>
      </c>
      <c r="G25" s="221">
        <f>'Раздел 13'!H25</f>
        <v>0</v>
      </c>
      <c r="H25" s="221">
        <f>'Раздел 13'!I25</f>
        <v>0</v>
      </c>
      <c r="I25" s="221">
        <f>'Раздел 13'!J25</f>
        <v>0</v>
      </c>
      <c r="J25" s="221">
        <f>'Раздел 13'!K25</f>
        <v>0</v>
      </c>
      <c r="K25" s="221">
        <f>'Раздел 13'!L25</f>
        <v>0</v>
      </c>
      <c r="L25" s="221">
        <f>'Раздел 13'!M25</f>
        <v>0</v>
      </c>
      <c r="M25" s="249">
        <f>'Раздел 13'!N25</f>
        <v>0</v>
      </c>
      <c r="N25" s="13"/>
    </row>
    <row r="26" spans="1:14" ht="18.75" customHeight="1">
      <c r="A26" s="216" t="s">
        <v>1079</v>
      </c>
      <c r="B26" s="214">
        <v>1321</v>
      </c>
      <c r="C26" s="249">
        <f>'Раздел 13'!D26</f>
        <v>7.98</v>
      </c>
      <c r="D26" s="249">
        <f>'Раздел 13'!E26</f>
        <v>7.98</v>
      </c>
      <c r="E26" s="249">
        <f>'Раздел 13'!F26</f>
        <v>7.98</v>
      </c>
      <c r="F26" s="221">
        <f>'Раздел 13'!G26</f>
        <v>6</v>
      </c>
      <c r="G26" s="221">
        <f>'Раздел 13'!H26</f>
        <v>0</v>
      </c>
      <c r="H26" s="221">
        <f>'Раздел 13'!I26</f>
        <v>0</v>
      </c>
      <c r="I26" s="221">
        <f>'Раздел 13'!J26</f>
        <v>0</v>
      </c>
      <c r="J26" s="221">
        <f>'Раздел 13'!K26</f>
        <v>1</v>
      </c>
      <c r="K26" s="221">
        <f>'Раздел 13'!L26</f>
        <v>1</v>
      </c>
      <c r="L26" s="221">
        <f>'Раздел 13'!M26</f>
        <v>6</v>
      </c>
      <c r="M26" s="249">
        <f>'Раздел 13'!N26</f>
        <v>0</v>
      </c>
      <c r="N26" s="13"/>
    </row>
    <row r="27" spans="1:14" ht="14.4">
      <c r="A27" s="215" t="s">
        <v>1299</v>
      </c>
      <c r="B27" s="214">
        <v>1322</v>
      </c>
      <c r="C27" s="249">
        <f>'Раздел 13'!D27</f>
        <v>10.75</v>
      </c>
      <c r="D27" s="249">
        <f>'Раздел 13'!E27</f>
        <v>10.75</v>
      </c>
      <c r="E27" s="249">
        <f>'Раздел 13'!F27</f>
        <v>10.25</v>
      </c>
      <c r="F27" s="221">
        <f>'Раздел 13'!G27</f>
        <v>6</v>
      </c>
      <c r="G27" s="221">
        <f>'Раздел 13'!H27</f>
        <v>1</v>
      </c>
      <c r="H27" s="221">
        <f>'Раздел 13'!I27</f>
        <v>0</v>
      </c>
      <c r="I27" s="221">
        <f>'Раздел 13'!J27</f>
        <v>0</v>
      </c>
      <c r="J27" s="221">
        <f>'Раздел 13'!K27</f>
        <v>0</v>
      </c>
      <c r="K27" s="221">
        <f>'Раздел 13'!L27</f>
        <v>0</v>
      </c>
      <c r="L27" s="221">
        <f>'Раздел 13'!M27</f>
        <v>6</v>
      </c>
      <c r="M27" s="249">
        <f>'Раздел 13'!N27</f>
        <v>0</v>
      </c>
      <c r="N27" s="13"/>
    </row>
  </sheetData>
  <sheetProtection password="CF7A" sheet="1" objects="1" scenarios="1" formatColumns="0" formatRows="0" autoFilter="0"/>
  <mergeCells count="16">
    <mergeCell ref="A1:M1"/>
    <mergeCell ref="A2:A4"/>
    <mergeCell ref="B2:B4"/>
    <mergeCell ref="C2:C4"/>
    <mergeCell ref="D2:E2"/>
    <mergeCell ref="F2:F4"/>
    <mergeCell ref="G2:I2"/>
    <mergeCell ref="J2:K2"/>
    <mergeCell ref="L2:L4"/>
    <mergeCell ref="M2:M4"/>
    <mergeCell ref="D3:D4"/>
    <mergeCell ref="E3:E4"/>
    <mergeCell ref="G3:G4"/>
    <mergeCell ref="H3:I3"/>
    <mergeCell ref="J3:J4"/>
    <mergeCell ref="K3:K4"/>
  </mergeCells>
  <dataValidations count="1">
    <dataValidation type="whole" operator="greaterThanOrEqual" allowBlank="1" showInputMessage="1" showErrorMessage="1" error="Возможен ввод только целых чисел." sqref="C6:M6 C7:C10 D10:N10 D7:N7 D8:M9 C11:M27">
      <formula1>0</formula1>
    </dataValidation>
  </dataValidations>
  <pageMargins left="0.51181102362204722" right="0.51181102362204722" top="0.59055118110236227" bottom="0.39370078740157483" header="0" footer="0"/>
  <pageSetup paperSize="9" scale="70" fitToHeight="0" orientation="landscape" useFirstPageNumber="1" r:id="rId1"/>
  <headerFooter alignWithMargins="0"/>
</worksheet>
</file>

<file path=xl/worksheets/sheet43.xml><?xml version="1.0" encoding="utf-8"?>
<worksheet xmlns="http://schemas.openxmlformats.org/spreadsheetml/2006/main" xmlns:r="http://schemas.openxmlformats.org/officeDocument/2006/relationships">
  <sheetPr codeName="Лист47">
    <tabColor rgb="FFFFFF00"/>
  </sheetPr>
  <dimension ref="A1:W40"/>
  <sheetViews>
    <sheetView view="pageBreakPreview" zoomScale="70" zoomScaleNormal="100" zoomScaleSheetLayoutView="70" workbookViewId="0">
      <selection activeCell="L6" sqref="L6"/>
    </sheetView>
  </sheetViews>
  <sheetFormatPr defaultColWidth="9.109375" defaultRowHeight="13.8"/>
  <cols>
    <col min="1" max="1" width="22" style="175" bestFit="1" customWidth="1"/>
    <col min="2" max="2" width="6.88671875" style="175" customWidth="1"/>
    <col min="3" max="3" width="9" style="175" customWidth="1"/>
    <col min="4" max="4" width="10.6640625" style="175" customWidth="1"/>
    <col min="5" max="5" width="13" style="175" customWidth="1"/>
    <col min="6" max="6" width="12.33203125" style="175" customWidth="1"/>
    <col min="7" max="7" width="12.5546875" style="175" customWidth="1"/>
    <col min="8" max="9" width="11.33203125" style="175" customWidth="1"/>
    <col min="10" max="10" width="7.109375" style="175" customWidth="1"/>
    <col min="11" max="11" width="11.6640625" style="175" customWidth="1"/>
    <col min="12" max="12" width="12.33203125" style="175" customWidth="1"/>
    <col min="13" max="13" width="11" style="175" customWidth="1"/>
    <col min="14" max="14" width="11.33203125" style="175" customWidth="1"/>
    <col min="15" max="15" width="11.88671875" style="175" customWidth="1"/>
    <col min="16" max="17" width="9.109375" style="175"/>
    <col min="18" max="18" width="11.109375" style="175" customWidth="1"/>
    <col min="19" max="21" width="10" style="175" customWidth="1"/>
    <col min="22" max="22" width="9.88671875" style="175" customWidth="1"/>
    <col min="23" max="23" width="11.33203125" style="175" customWidth="1"/>
    <col min="24" max="16384" width="9.109375" style="175"/>
  </cols>
  <sheetData>
    <row r="1" spans="1:23" ht="65.25" customHeight="1">
      <c r="A1" s="485" t="s">
        <v>3553</v>
      </c>
      <c r="B1" s="485"/>
      <c r="C1" s="485"/>
      <c r="D1" s="485"/>
      <c r="E1" s="485"/>
      <c r="F1" s="485"/>
      <c r="G1" s="485"/>
      <c r="H1" s="485"/>
      <c r="I1" s="485"/>
      <c r="J1" s="485"/>
      <c r="K1" s="485"/>
      <c r="L1" s="485"/>
      <c r="M1" s="485"/>
      <c r="N1" s="485"/>
      <c r="O1" s="485"/>
      <c r="P1" s="485"/>
      <c r="Q1" s="485"/>
      <c r="R1" s="485"/>
      <c r="S1" s="485"/>
      <c r="T1" s="485"/>
      <c r="U1" s="485"/>
      <c r="V1" s="485"/>
      <c r="W1" s="485"/>
    </row>
    <row r="2" spans="1:23" ht="12.75" customHeight="1">
      <c r="A2" s="486" t="s">
        <v>111</v>
      </c>
      <c r="B2" s="487" t="s">
        <v>96</v>
      </c>
      <c r="C2" s="484" t="s">
        <v>39</v>
      </c>
      <c r="D2" s="484" t="s">
        <v>1394</v>
      </c>
      <c r="E2" s="484" t="s">
        <v>1395</v>
      </c>
      <c r="F2" s="484" t="s">
        <v>1396</v>
      </c>
      <c r="G2" s="484" t="s">
        <v>1397</v>
      </c>
      <c r="H2" s="484" t="s">
        <v>1398</v>
      </c>
      <c r="I2" s="484" t="s">
        <v>1399</v>
      </c>
      <c r="J2" s="484" t="s">
        <v>1400</v>
      </c>
      <c r="K2" s="484" t="s">
        <v>1401</v>
      </c>
      <c r="L2" s="484" t="s">
        <v>1402</v>
      </c>
      <c r="M2" s="484" t="s">
        <v>1403</v>
      </c>
      <c r="N2" s="484" t="s">
        <v>1404</v>
      </c>
      <c r="O2" s="484" t="s">
        <v>1405</v>
      </c>
      <c r="P2" s="488" t="s">
        <v>1455</v>
      </c>
      <c r="Q2" s="488"/>
      <c r="R2" s="488"/>
      <c r="S2" s="488"/>
      <c r="T2" s="488"/>
      <c r="U2" s="488"/>
      <c r="V2" s="488"/>
      <c r="W2" s="488"/>
    </row>
    <row r="3" spans="1:23" ht="96" customHeight="1">
      <c r="A3" s="486"/>
      <c r="B3" s="487"/>
      <c r="C3" s="484"/>
      <c r="D3" s="484"/>
      <c r="E3" s="484"/>
      <c r="F3" s="484"/>
      <c r="G3" s="484"/>
      <c r="H3" s="484"/>
      <c r="I3" s="484"/>
      <c r="J3" s="484"/>
      <c r="K3" s="484"/>
      <c r="L3" s="484"/>
      <c r="M3" s="484"/>
      <c r="N3" s="484"/>
      <c r="O3" s="484"/>
      <c r="P3" s="250" t="s">
        <v>1406</v>
      </c>
      <c r="Q3" s="250" t="s">
        <v>1407</v>
      </c>
      <c r="R3" s="250" t="s">
        <v>1408</v>
      </c>
      <c r="S3" s="250" t="s">
        <v>1409</v>
      </c>
      <c r="T3" s="250" t="s">
        <v>1410</v>
      </c>
      <c r="U3" s="250" t="s">
        <v>1411</v>
      </c>
      <c r="V3" s="250" t="s">
        <v>1412</v>
      </c>
      <c r="W3" s="250" t="s">
        <v>1413</v>
      </c>
    </row>
    <row r="4" spans="1:23">
      <c r="A4" s="251">
        <v>1</v>
      </c>
      <c r="B4" s="251">
        <v>2</v>
      </c>
      <c r="C4" s="251">
        <v>3</v>
      </c>
      <c r="D4" s="251">
        <v>4</v>
      </c>
      <c r="E4" s="251">
        <v>5</v>
      </c>
      <c r="F4" s="251">
        <v>6</v>
      </c>
      <c r="G4" s="251">
        <v>7</v>
      </c>
      <c r="H4" s="251">
        <v>8</v>
      </c>
      <c r="I4" s="251">
        <v>9</v>
      </c>
      <c r="J4" s="251">
        <v>10</v>
      </c>
      <c r="K4" s="251">
        <v>11</v>
      </c>
      <c r="L4" s="251">
        <v>12</v>
      </c>
      <c r="M4" s="251">
        <v>13</v>
      </c>
      <c r="N4" s="251">
        <v>14</v>
      </c>
      <c r="O4" s="251">
        <v>15</v>
      </c>
      <c r="P4" s="251">
        <v>16</v>
      </c>
      <c r="Q4" s="251">
        <v>17</v>
      </c>
      <c r="R4" s="251">
        <v>18</v>
      </c>
      <c r="S4" s="251">
        <v>19</v>
      </c>
      <c r="T4" s="251">
        <v>20</v>
      </c>
      <c r="U4" s="251">
        <v>21</v>
      </c>
      <c r="V4" s="251">
        <v>22</v>
      </c>
      <c r="W4" s="251">
        <v>23</v>
      </c>
    </row>
    <row r="5" spans="1:23" ht="21" customHeight="1">
      <c r="A5" s="297" t="s">
        <v>1414</v>
      </c>
      <c r="B5" s="252">
        <v>1401</v>
      </c>
      <c r="C5" s="298">
        <f>'Раздел 14'!D5</f>
        <v>1</v>
      </c>
      <c r="D5" s="298">
        <f>'Раздел 14'!E5</f>
        <v>1</v>
      </c>
      <c r="E5" s="298">
        <f>'Раздел 14'!F5</f>
        <v>1</v>
      </c>
      <c r="F5" s="298">
        <f>'Раздел 14'!G5</f>
        <v>1</v>
      </c>
      <c r="G5" s="298">
        <f>'Раздел 14'!H5</f>
        <v>1</v>
      </c>
      <c r="H5" s="298">
        <f>'Раздел 14'!I5</f>
        <v>0</v>
      </c>
      <c r="I5" s="298">
        <f>'Раздел 14'!J5</f>
        <v>0</v>
      </c>
      <c r="J5" s="298">
        <f>'Раздел 14'!K5</f>
        <v>0</v>
      </c>
      <c r="K5" s="298">
        <f>'Раздел 14'!L5</f>
        <v>1</v>
      </c>
      <c r="L5" s="298">
        <f>'Раздел 14'!M5</f>
        <v>1</v>
      </c>
      <c r="M5" s="298">
        <f>'Раздел 14'!N5</f>
        <v>1</v>
      </c>
      <c r="N5" s="298">
        <f>'Раздел 14'!O5</f>
        <v>1</v>
      </c>
      <c r="O5" s="298">
        <f>'Раздел 14'!P5</f>
        <v>0</v>
      </c>
      <c r="P5" s="298">
        <f>'Раздел 14'!Q5</f>
        <v>0</v>
      </c>
      <c r="Q5" s="298">
        <f>'Раздел 14'!R5</f>
        <v>0</v>
      </c>
      <c r="R5" s="298">
        <f>'Раздел 14'!S5</f>
        <v>1</v>
      </c>
      <c r="S5" s="298">
        <f>'Раздел 14'!T5</f>
        <v>0</v>
      </c>
      <c r="T5" s="298">
        <f>'Раздел 14'!U5</f>
        <v>0</v>
      </c>
      <c r="U5" s="298">
        <f>'Раздел 14'!V5</f>
        <v>0</v>
      </c>
      <c r="V5" s="298">
        <f>'Раздел 14'!W5</f>
        <v>0</v>
      </c>
      <c r="W5" s="298">
        <f>'Раздел 14'!X5</f>
        <v>0</v>
      </c>
    </row>
    <row r="6" spans="1:23" ht="32.25" customHeight="1">
      <c r="A6" s="297" t="s">
        <v>1415</v>
      </c>
      <c r="B6" s="252">
        <v>1402</v>
      </c>
      <c r="C6" s="298">
        <f>'Раздел 14'!D6</f>
        <v>0</v>
      </c>
      <c r="D6" s="298">
        <f>'Раздел 14'!E6</f>
        <v>0</v>
      </c>
      <c r="E6" s="298">
        <f>'Раздел 14'!F6</f>
        <v>0</v>
      </c>
      <c r="F6" s="298">
        <f>'Раздел 14'!G6</f>
        <v>0</v>
      </c>
      <c r="G6" s="298">
        <f>'Раздел 14'!H6</f>
        <v>0</v>
      </c>
      <c r="H6" s="298">
        <f>'Раздел 14'!I6</f>
        <v>0</v>
      </c>
      <c r="I6" s="298">
        <f>'Раздел 14'!J6</f>
        <v>0</v>
      </c>
      <c r="J6" s="298">
        <f>'Раздел 14'!K6</f>
        <v>0</v>
      </c>
      <c r="K6" s="298">
        <f>'Раздел 14'!L6</f>
        <v>0</v>
      </c>
      <c r="L6" s="298">
        <f>'Раздел 14'!M6</f>
        <v>0</v>
      </c>
      <c r="M6" s="298">
        <f>'Раздел 14'!N6</f>
        <v>0</v>
      </c>
      <c r="N6" s="298">
        <f>'Раздел 14'!O6</f>
        <v>0</v>
      </c>
      <c r="O6" s="298">
        <f>'Раздел 14'!P6</f>
        <v>0</v>
      </c>
      <c r="P6" s="298">
        <f>'Раздел 14'!Q6</f>
        <v>0</v>
      </c>
      <c r="Q6" s="298">
        <f>'Раздел 14'!R6</f>
        <v>0</v>
      </c>
      <c r="R6" s="298">
        <f>'Раздел 14'!S6</f>
        <v>0</v>
      </c>
      <c r="S6" s="298">
        <f>'Раздел 14'!T6</f>
        <v>0</v>
      </c>
      <c r="T6" s="298">
        <f>'Раздел 14'!U6</f>
        <v>0</v>
      </c>
      <c r="U6" s="298">
        <f>'Раздел 14'!V6</f>
        <v>0</v>
      </c>
      <c r="V6" s="298">
        <f>'Раздел 14'!W6</f>
        <v>0</v>
      </c>
      <c r="W6" s="298">
        <f>'Раздел 14'!X6</f>
        <v>0</v>
      </c>
    </row>
    <row r="8" spans="1:23" ht="69.75" customHeight="1">
      <c r="A8" s="491" t="s">
        <v>3554</v>
      </c>
      <c r="B8" s="485"/>
      <c r="C8" s="485"/>
      <c r="D8" s="485"/>
      <c r="E8" s="485"/>
      <c r="F8" s="485"/>
      <c r="G8" s="485"/>
      <c r="H8" s="485"/>
      <c r="I8" s="485"/>
      <c r="J8" s="485"/>
      <c r="K8" s="485"/>
      <c r="L8" s="485"/>
      <c r="M8" s="485"/>
      <c r="N8" s="485"/>
      <c r="O8" s="485"/>
      <c r="P8" s="485"/>
      <c r="Q8" s="485"/>
      <c r="R8" s="485"/>
      <c r="S8" s="485"/>
      <c r="T8" s="485"/>
      <c r="U8" s="485"/>
      <c r="V8" s="485"/>
      <c r="W8" s="485"/>
    </row>
    <row r="9" spans="1:23" ht="18">
      <c r="A9" s="489" t="s">
        <v>111</v>
      </c>
      <c r="B9" s="490" t="s">
        <v>96</v>
      </c>
      <c r="C9" s="497" t="s">
        <v>1457</v>
      </c>
      <c r="D9" s="497"/>
      <c r="E9" s="497"/>
      <c r="F9" s="497"/>
      <c r="G9" s="497"/>
      <c r="H9" s="497"/>
      <c r="I9" s="497"/>
      <c r="J9" s="497"/>
      <c r="K9" s="497"/>
      <c r="L9" s="497"/>
      <c r="M9" s="497"/>
      <c r="N9" s="497"/>
      <c r="O9" s="497"/>
      <c r="P9" s="497"/>
      <c r="Q9" s="497"/>
      <c r="R9" s="497"/>
      <c r="S9" s="497"/>
      <c r="T9" s="256"/>
      <c r="U9" s="256"/>
      <c r="V9" s="256"/>
      <c r="W9" s="256"/>
    </row>
    <row r="10" spans="1:23" ht="76.5" customHeight="1">
      <c r="A10" s="489"/>
      <c r="B10" s="490"/>
      <c r="C10" s="492" t="s">
        <v>3536</v>
      </c>
      <c r="D10" s="493"/>
      <c r="E10" s="492" t="s">
        <v>3537</v>
      </c>
      <c r="F10" s="493"/>
      <c r="G10" s="492" t="s">
        <v>3538</v>
      </c>
      <c r="H10" s="493"/>
      <c r="I10" s="492" t="s">
        <v>3539</v>
      </c>
      <c r="J10" s="501"/>
      <c r="K10" s="493"/>
      <c r="L10" s="496" t="s">
        <v>3540</v>
      </c>
      <c r="M10" s="496"/>
      <c r="N10" s="496" t="s">
        <v>3541</v>
      </c>
      <c r="O10" s="496"/>
      <c r="P10" s="496" t="s">
        <v>3542</v>
      </c>
      <c r="Q10" s="496"/>
      <c r="R10" s="495" t="s">
        <v>1423</v>
      </c>
      <c r="S10" s="495"/>
      <c r="T10" s="494"/>
      <c r="U10" s="494"/>
      <c r="V10" s="494"/>
      <c r="W10" s="494"/>
    </row>
    <row r="11" spans="1:23" ht="18">
      <c r="A11" s="257" t="s">
        <v>1424</v>
      </c>
      <c r="B11" s="258">
        <v>1501</v>
      </c>
      <c r="C11" s="498">
        <f>'Раздел 15'!D5</f>
        <v>2</v>
      </c>
      <c r="D11" s="486"/>
      <c r="E11" s="498">
        <f>'Раздел 15'!E5</f>
        <v>1</v>
      </c>
      <c r="F11" s="486"/>
      <c r="G11" s="498">
        <f>'Раздел 15'!F5</f>
        <v>2</v>
      </c>
      <c r="H11" s="486"/>
      <c r="I11" s="498">
        <f>'Раздел 15'!G5</f>
        <v>2</v>
      </c>
      <c r="J11" s="486"/>
      <c r="K11" s="486"/>
      <c r="L11" s="499">
        <f>'Раздел 15'!H5</f>
        <v>2</v>
      </c>
      <c r="M11" s="500"/>
      <c r="N11" s="499">
        <f>'Раздел 15'!I5</f>
        <v>2</v>
      </c>
      <c r="O11" s="500"/>
      <c r="P11" s="499">
        <f>'Раздел 15'!J5</f>
        <v>2</v>
      </c>
      <c r="Q11" s="500"/>
      <c r="R11" s="499">
        <f>'Раздел 15'!K5</f>
        <v>2</v>
      </c>
      <c r="S11" s="500"/>
    </row>
    <row r="12" spans="1:23" ht="18">
      <c r="A12" s="257" t="s">
        <v>1425</v>
      </c>
      <c r="B12" s="258">
        <v>1502</v>
      </c>
      <c r="C12" s="498">
        <f>'Раздел 15'!D6</f>
        <v>0</v>
      </c>
      <c r="D12" s="486"/>
      <c r="E12" s="498">
        <f>'Раздел 15'!E6</f>
        <v>0</v>
      </c>
      <c r="F12" s="486"/>
      <c r="G12" s="498">
        <f>'Раздел 15'!F6</f>
        <v>0</v>
      </c>
      <c r="H12" s="486"/>
      <c r="I12" s="498">
        <f>'Раздел 15'!G6</f>
        <v>0</v>
      </c>
      <c r="J12" s="486"/>
      <c r="K12" s="486"/>
      <c r="L12" s="499">
        <f>'Раздел 15'!H6</f>
        <v>0</v>
      </c>
      <c r="M12" s="500"/>
      <c r="N12" s="499">
        <f>'Раздел 15'!I6</f>
        <v>0</v>
      </c>
      <c r="O12" s="500"/>
      <c r="P12" s="499">
        <f>'Раздел 15'!J6</f>
        <v>0</v>
      </c>
      <c r="Q12" s="500"/>
      <c r="R12" s="499">
        <f>'Раздел 15'!K6</f>
        <v>0</v>
      </c>
      <c r="S12" s="500"/>
    </row>
    <row r="13" spans="1:23" ht="18">
      <c r="A13" s="257" t="s">
        <v>1426</v>
      </c>
      <c r="B13" s="258">
        <v>1503</v>
      </c>
      <c r="C13" s="498">
        <f>'Раздел 15'!D7</f>
        <v>0</v>
      </c>
      <c r="D13" s="486"/>
      <c r="E13" s="498">
        <f>'Раздел 15'!E7</f>
        <v>0</v>
      </c>
      <c r="F13" s="486"/>
      <c r="G13" s="498">
        <f>'Раздел 15'!F7</f>
        <v>0</v>
      </c>
      <c r="H13" s="486"/>
      <c r="I13" s="498">
        <f>'Раздел 15'!G7</f>
        <v>0</v>
      </c>
      <c r="J13" s="486"/>
      <c r="K13" s="486"/>
      <c r="L13" s="499">
        <f>'Раздел 15'!H7</f>
        <v>0</v>
      </c>
      <c r="M13" s="500"/>
      <c r="N13" s="499">
        <f>'Раздел 15'!I7</f>
        <v>0</v>
      </c>
      <c r="O13" s="500"/>
      <c r="P13" s="499">
        <f>'Раздел 15'!J7</f>
        <v>0</v>
      </c>
      <c r="Q13" s="500"/>
      <c r="R13" s="499">
        <f>'Раздел 15'!K7</f>
        <v>0</v>
      </c>
      <c r="S13" s="500"/>
    </row>
    <row r="14" spans="1:23" ht="18">
      <c r="A14" s="257" t="s">
        <v>1427</v>
      </c>
      <c r="B14" s="258">
        <v>1504</v>
      </c>
      <c r="C14" s="498">
        <f>'Раздел 15'!D8</f>
        <v>0</v>
      </c>
      <c r="D14" s="486"/>
      <c r="E14" s="498">
        <f>'Раздел 15'!E8</f>
        <v>0</v>
      </c>
      <c r="F14" s="486"/>
      <c r="G14" s="498">
        <f>'Раздел 15'!F8</f>
        <v>0</v>
      </c>
      <c r="H14" s="486"/>
      <c r="I14" s="498">
        <f>'Раздел 15'!G8</f>
        <v>0</v>
      </c>
      <c r="J14" s="486"/>
      <c r="K14" s="486"/>
      <c r="L14" s="499">
        <f>'Раздел 15'!H8</f>
        <v>0</v>
      </c>
      <c r="M14" s="500"/>
      <c r="N14" s="499">
        <f>'Раздел 15'!I8</f>
        <v>0</v>
      </c>
      <c r="O14" s="500"/>
      <c r="P14" s="499">
        <f>'Раздел 15'!J8</f>
        <v>0</v>
      </c>
      <c r="Q14" s="500"/>
      <c r="R14" s="499">
        <f>'Раздел 15'!K8</f>
        <v>0</v>
      </c>
      <c r="S14" s="500"/>
    </row>
    <row r="15" spans="1:23" ht="18">
      <c r="A15" s="257" t="s">
        <v>1428</v>
      </c>
      <c r="B15" s="258">
        <v>1505</v>
      </c>
      <c r="C15" s="498">
        <f>'Раздел 15'!D9</f>
        <v>0</v>
      </c>
      <c r="D15" s="486"/>
      <c r="E15" s="498">
        <f>'Раздел 15'!E9</f>
        <v>0</v>
      </c>
      <c r="F15" s="486"/>
      <c r="G15" s="498">
        <f>'Раздел 15'!F9</f>
        <v>0</v>
      </c>
      <c r="H15" s="486"/>
      <c r="I15" s="498">
        <f>'Раздел 15'!G9</f>
        <v>0</v>
      </c>
      <c r="J15" s="486"/>
      <c r="K15" s="486"/>
      <c r="L15" s="499">
        <f>'Раздел 15'!H9</f>
        <v>0</v>
      </c>
      <c r="M15" s="500"/>
      <c r="N15" s="499">
        <f>'Раздел 15'!I9</f>
        <v>0</v>
      </c>
      <c r="O15" s="500"/>
      <c r="P15" s="499">
        <f>'Раздел 15'!J9</f>
        <v>0</v>
      </c>
      <c r="Q15" s="500"/>
      <c r="R15" s="499">
        <f>'Раздел 15'!K9</f>
        <v>0</v>
      </c>
      <c r="S15" s="500"/>
    </row>
    <row r="16" spans="1:23" ht="18">
      <c r="A16" s="257" t="s">
        <v>1429</v>
      </c>
      <c r="B16" s="258">
        <v>1506</v>
      </c>
      <c r="C16" s="498">
        <f>'Раздел 15'!D10</f>
        <v>0</v>
      </c>
      <c r="D16" s="486"/>
      <c r="E16" s="498">
        <f>'Раздел 15'!E10</f>
        <v>0</v>
      </c>
      <c r="F16" s="486"/>
      <c r="G16" s="498">
        <f>'Раздел 15'!F10</f>
        <v>0</v>
      </c>
      <c r="H16" s="486"/>
      <c r="I16" s="498">
        <f>'Раздел 15'!G10</f>
        <v>0</v>
      </c>
      <c r="J16" s="486"/>
      <c r="K16" s="486"/>
      <c r="L16" s="499">
        <f>'Раздел 15'!H10</f>
        <v>0</v>
      </c>
      <c r="M16" s="500"/>
      <c r="N16" s="499">
        <f>'Раздел 15'!I10</f>
        <v>0</v>
      </c>
      <c r="O16" s="500"/>
      <c r="P16" s="499">
        <f>'Раздел 15'!J10</f>
        <v>0</v>
      </c>
      <c r="Q16" s="500"/>
      <c r="R16" s="499">
        <f>'Раздел 15'!K10</f>
        <v>0</v>
      </c>
      <c r="S16" s="500"/>
    </row>
    <row r="17" spans="1:19" ht="18">
      <c r="A17" s="257" t="s">
        <v>1430</v>
      </c>
      <c r="B17" s="258">
        <v>1507</v>
      </c>
      <c r="C17" s="498">
        <f>'Раздел 15'!D11</f>
        <v>0</v>
      </c>
      <c r="D17" s="486"/>
      <c r="E17" s="498">
        <f>'Раздел 15'!E11</f>
        <v>0</v>
      </c>
      <c r="F17" s="486"/>
      <c r="G17" s="498">
        <f>'Раздел 15'!F11</f>
        <v>0</v>
      </c>
      <c r="H17" s="486"/>
      <c r="I17" s="498">
        <f>'Раздел 15'!G11</f>
        <v>0</v>
      </c>
      <c r="J17" s="486"/>
      <c r="K17" s="486"/>
      <c r="L17" s="499">
        <f>'Раздел 15'!H11</f>
        <v>0</v>
      </c>
      <c r="M17" s="500"/>
      <c r="N17" s="499">
        <f>'Раздел 15'!I11</f>
        <v>0</v>
      </c>
      <c r="O17" s="500"/>
      <c r="P17" s="499">
        <f>'Раздел 15'!J11</f>
        <v>0</v>
      </c>
      <c r="Q17" s="500"/>
      <c r="R17" s="499">
        <f>'Раздел 15'!K11</f>
        <v>0</v>
      </c>
      <c r="S17" s="500"/>
    </row>
    <row r="18" spans="1:19" ht="18">
      <c r="A18" s="257" t="s">
        <v>1431</v>
      </c>
      <c r="B18" s="258">
        <v>1508</v>
      </c>
      <c r="C18" s="498">
        <f>'Раздел 15'!D12</f>
        <v>0</v>
      </c>
      <c r="D18" s="486"/>
      <c r="E18" s="498">
        <f>'Раздел 15'!E12</f>
        <v>0</v>
      </c>
      <c r="F18" s="486"/>
      <c r="G18" s="498">
        <f>'Раздел 15'!F12</f>
        <v>0</v>
      </c>
      <c r="H18" s="486"/>
      <c r="I18" s="498">
        <f>'Раздел 15'!G12</f>
        <v>0</v>
      </c>
      <c r="J18" s="486"/>
      <c r="K18" s="486"/>
      <c r="L18" s="499">
        <f>'Раздел 15'!H12</f>
        <v>0</v>
      </c>
      <c r="M18" s="500"/>
      <c r="N18" s="499">
        <f>'Раздел 15'!I12</f>
        <v>0</v>
      </c>
      <c r="O18" s="500"/>
      <c r="P18" s="499">
        <f>'Раздел 15'!J12</f>
        <v>0</v>
      </c>
      <c r="Q18" s="500"/>
      <c r="R18" s="499">
        <f>'Раздел 15'!K12</f>
        <v>0</v>
      </c>
      <c r="S18" s="500"/>
    </row>
    <row r="19" spans="1:19" ht="18">
      <c r="A19" s="257" t="s">
        <v>1432</v>
      </c>
      <c r="B19" s="258">
        <v>1509</v>
      </c>
      <c r="C19" s="498">
        <f>'Раздел 15'!D13</f>
        <v>0</v>
      </c>
      <c r="D19" s="486"/>
      <c r="E19" s="498">
        <f>'Раздел 15'!E13</f>
        <v>0</v>
      </c>
      <c r="F19" s="486"/>
      <c r="G19" s="498">
        <f>'Раздел 15'!F13</f>
        <v>0</v>
      </c>
      <c r="H19" s="486"/>
      <c r="I19" s="498">
        <f>'Раздел 15'!G13</f>
        <v>0</v>
      </c>
      <c r="J19" s="486"/>
      <c r="K19" s="486"/>
      <c r="L19" s="499">
        <f>'Раздел 15'!H13</f>
        <v>0</v>
      </c>
      <c r="M19" s="500"/>
      <c r="N19" s="499">
        <f>'Раздел 15'!I13</f>
        <v>0</v>
      </c>
      <c r="O19" s="500"/>
      <c r="P19" s="499">
        <f>'Раздел 15'!J13</f>
        <v>0</v>
      </c>
      <c r="Q19" s="500"/>
      <c r="R19" s="499">
        <f>'Раздел 15'!K13</f>
        <v>0</v>
      </c>
      <c r="S19" s="500"/>
    </row>
    <row r="20" spans="1:19" ht="18">
      <c r="A20" s="257" t="s">
        <v>1433</v>
      </c>
      <c r="B20" s="258">
        <v>1510</v>
      </c>
      <c r="C20" s="498">
        <f>'Раздел 15'!D14</f>
        <v>0</v>
      </c>
      <c r="D20" s="486"/>
      <c r="E20" s="498">
        <f>'Раздел 15'!E14</f>
        <v>0</v>
      </c>
      <c r="F20" s="486"/>
      <c r="G20" s="498">
        <f>'Раздел 15'!F14</f>
        <v>0</v>
      </c>
      <c r="H20" s="486"/>
      <c r="I20" s="498">
        <f>'Раздел 15'!G14</f>
        <v>0</v>
      </c>
      <c r="J20" s="486"/>
      <c r="K20" s="486"/>
      <c r="L20" s="499">
        <f>'Раздел 15'!H14</f>
        <v>0</v>
      </c>
      <c r="M20" s="500"/>
      <c r="N20" s="499">
        <f>'Раздел 15'!I14</f>
        <v>0</v>
      </c>
      <c r="O20" s="500"/>
      <c r="P20" s="499">
        <f>'Раздел 15'!J14</f>
        <v>0</v>
      </c>
      <c r="Q20" s="500"/>
      <c r="R20" s="499">
        <f>'Раздел 15'!K14</f>
        <v>0</v>
      </c>
      <c r="S20" s="500"/>
    </row>
    <row r="21" spans="1:19" ht="18">
      <c r="A21" s="257" t="s">
        <v>1434</v>
      </c>
      <c r="B21" s="258">
        <v>1511</v>
      </c>
      <c r="C21" s="498">
        <f>'Раздел 15'!D15</f>
        <v>0</v>
      </c>
      <c r="D21" s="486"/>
      <c r="E21" s="498">
        <f>'Раздел 15'!E15</f>
        <v>0</v>
      </c>
      <c r="F21" s="486"/>
      <c r="G21" s="498">
        <f>'Раздел 15'!F15</f>
        <v>0</v>
      </c>
      <c r="H21" s="486"/>
      <c r="I21" s="498">
        <f>'Раздел 15'!G15</f>
        <v>0</v>
      </c>
      <c r="J21" s="486"/>
      <c r="K21" s="486"/>
      <c r="L21" s="499">
        <f>'Раздел 15'!H15</f>
        <v>0</v>
      </c>
      <c r="M21" s="500"/>
      <c r="N21" s="499">
        <f>'Раздел 15'!I15</f>
        <v>0</v>
      </c>
      <c r="O21" s="500"/>
      <c r="P21" s="499">
        <f>'Раздел 15'!J15</f>
        <v>0</v>
      </c>
      <c r="Q21" s="500"/>
      <c r="R21" s="499">
        <f>'Раздел 15'!K15</f>
        <v>0</v>
      </c>
      <c r="S21" s="500"/>
    </row>
    <row r="22" spans="1:19" ht="18">
      <c r="A22" s="257" t="s">
        <v>1435</v>
      </c>
      <c r="B22" s="258">
        <v>1512</v>
      </c>
      <c r="C22" s="498">
        <f>'Раздел 15'!D16</f>
        <v>0</v>
      </c>
      <c r="D22" s="486"/>
      <c r="E22" s="498">
        <f>'Раздел 15'!E16</f>
        <v>0</v>
      </c>
      <c r="F22" s="486"/>
      <c r="G22" s="498">
        <f>'Раздел 15'!F16</f>
        <v>0</v>
      </c>
      <c r="H22" s="486"/>
      <c r="I22" s="498">
        <f>'Раздел 15'!G16</f>
        <v>0</v>
      </c>
      <c r="J22" s="486"/>
      <c r="K22" s="486"/>
      <c r="L22" s="499">
        <f>'Раздел 15'!H16</f>
        <v>0</v>
      </c>
      <c r="M22" s="500"/>
      <c r="N22" s="499">
        <f>'Раздел 15'!I16</f>
        <v>0</v>
      </c>
      <c r="O22" s="500"/>
      <c r="P22" s="499">
        <f>'Раздел 15'!J16</f>
        <v>0</v>
      </c>
      <c r="Q22" s="500"/>
      <c r="R22" s="499">
        <f>'Раздел 15'!K16</f>
        <v>0</v>
      </c>
      <c r="S22" s="500"/>
    </row>
    <row r="23" spans="1:19" ht="18">
      <c r="A23" s="257" t="s">
        <v>1436</v>
      </c>
      <c r="B23" s="258">
        <v>1513</v>
      </c>
      <c r="C23" s="498">
        <f>'Раздел 15'!D17</f>
        <v>0</v>
      </c>
      <c r="D23" s="486"/>
      <c r="E23" s="498">
        <f>'Раздел 15'!E17</f>
        <v>0</v>
      </c>
      <c r="F23" s="486"/>
      <c r="G23" s="498">
        <f>'Раздел 15'!F17</f>
        <v>0</v>
      </c>
      <c r="H23" s="486"/>
      <c r="I23" s="498">
        <f>'Раздел 15'!G17</f>
        <v>0</v>
      </c>
      <c r="J23" s="486"/>
      <c r="K23" s="486"/>
      <c r="L23" s="499">
        <f>'Раздел 15'!H17</f>
        <v>0</v>
      </c>
      <c r="M23" s="500"/>
      <c r="N23" s="499">
        <f>'Раздел 15'!I17</f>
        <v>0</v>
      </c>
      <c r="O23" s="500"/>
      <c r="P23" s="499">
        <f>'Раздел 15'!J17</f>
        <v>0</v>
      </c>
      <c r="Q23" s="500"/>
      <c r="R23" s="499">
        <f>'Раздел 15'!K17</f>
        <v>0</v>
      </c>
      <c r="S23" s="500"/>
    </row>
    <row r="24" spans="1:19" ht="18">
      <c r="A24" s="257" t="s">
        <v>1437</v>
      </c>
      <c r="B24" s="258">
        <v>1514</v>
      </c>
      <c r="C24" s="498">
        <f>'Раздел 15'!D18</f>
        <v>0</v>
      </c>
      <c r="D24" s="486"/>
      <c r="E24" s="498">
        <f>'Раздел 15'!E18</f>
        <v>0</v>
      </c>
      <c r="F24" s="486"/>
      <c r="G24" s="498">
        <f>'Раздел 15'!F18</f>
        <v>0</v>
      </c>
      <c r="H24" s="486"/>
      <c r="I24" s="498">
        <f>'Раздел 15'!G18</f>
        <v>0</v>
      </c>
      <c r="J24" s="486"/>
      <c r="K24" s="486"/>
      <c r="L24" s="499">
        <f>'Раздел 15'!H18</f>
        <v>0</v>
      </c>
      <c r="M24" s="500"/>
      <c r="N24" s="499">
        <f>'Раздел 15'!I18</f>
        <v>0</v>
      </c>
      <c r="O24" s="500"/>
      <c r="P24" s="499">
        <f>'Раздел 15'!J18</f>
        <v>0</v>
      </c>
      <c r="Q24" s="500"/>
      <c r="R24" s="499">
        <f>'Раздел 15'!K18</f>
        <v>0</v>
      </c>
      <c r="S24" s="500"/>
    </row>
    <row r="25" spans="1:19" ht="18">
      <c r="A25" s="257" t="s">
        <v>1438</v>
      </c>
      <c r="B25" s="258">
        <v>1515</v>
      </c>
      <c r="C25" s="498">
        <f>'Раздел 15'!D19</f>
        <v>0</v>
      </c>
      <c r="D25" s="486"/>
      <c r="E25" s="498">
        <f>'Раздел 15'!E19</f>
        <v>0</v>
      </c>
      <c r="F25" s="486"/>
      <c r="G25" s="498">
        <f>'Раздел 15'!F19</f>
        <v>0</v>
      </c>
      <c r="H25" s="486"/>
      <c r="I25" s="498">
        <f>'Раздел 15'!G19</f>
        <v>0</v>
      </c>
      <c r="J25" s="486"/>
      <c r="K25" s="486"/>
      <c r="L25" s="499">
        <f>'Раздел 15'!H19</f>
        <v>0</v>
      </c>
      <c r="M25" s="500"/>
      <c r="N25" s="499">
        <f>'Раздел 15'!I19</f>
        <v>0</v>
      </c>
      <c r="O25" s="500"/>
      <c r="P25" s="499">
        <f>'Раздел 15'!J19</f>
        <v>0</v>
      </c>
      <c r="Q25" s="500"/>
      <c r="R25" s="499">
        <f>'Раздел 15'!K19</f>
        <v>0</v>
      </c>
      <c r="S25" s="500"/>
    </row>
    <row r="26" spans="1:19" ht="18">
      <c r="A26" s="257" t="s">
        <v>1439</v>
      </c>
      <c r="B26" s="258">
        <v>1516</v>
      </c>
      <c r="C26" s="498">
        <f>'Раздел 15'!D20</f>
        <v>0</v>
      </c>
      <c r="D26" s="486"/>
      <c r="E26" s="498">
        <f>'Раздел 15'!E20</f>
        <v>0</v>
      </c>
      <c r="F26" s="486"/>
      <c r="G26" s="498">
        <f>'Раздел 15'!F20</f>
        <v>0</v>
      </c>
      <c r="H26" s="486"/>
      <c r="I26" s="498">
        <f>'Раздел 15'!G20</f>
        <v>0</v>
      </c>
      <c r="J26" s="486"/>
      <c r="K26" s="486"/>
      <c r="L26" s="499">
        <f>'Раздел 15'!H20</f>
        <v>0</v>
      </c>
      <c r="M26" s="500"/>
      <c r="N26" s="499">
        <f>'Раздел 15'!I20</f>
        <v>0</v>
      </c>
      <c r="O26" s="500"/>
      <c r="P26" s="499">
        <f>'Раздел 15'!J20</f>
        <v>0</v>
      </c>
      <c r="Q26" s="500"/>
      <c r="R26" s="499">
        <f>'Раздел 15'!K20</f>
        <v>0</v>
      </c>
      <c r="S26" s="500"/>
    </row>
    <row r="27" spans="1:19" ht="18">
      <c r="A27" s="257" t="s">
        <v>1440</v>
      </c>
      <c r="B27" s="258">
        <v>1517</v>
      </c>
      <c r="C27" s="498">
        <f>'Раздел 15'!D21</f>
        <v>0</v>
      </c>
      <c r="D27" s="486"/>
      <c r="E27" s="498">
        <f>'Раздел 15'!E21</f>
        <v>0</v>
      </c>
      <c r="F27" s="486"/>
      <c r="G27" s="498">
        <f>'Раздел 15'!F21</f>
        <v>0</v>
      </c>
      <c r="H27" s="486"/>
      <c r="I27" s="498">
        <f>'Раздел 15'!G21</f>
        <v>0</v>
      </c>
      <c r="J27" s="486"/>
      <c r="K27" s="486"/>
      <c r="L27" s="499">
        <f>'Раздел 15'!H21</f>
        <v>0</v>
      </c>
      <c r="M27" s="500"/>
      <c r="N27" s="499">
        <f>'Раздел 15'!I21</f>
        <v>0</v>
      </c>
      <c r="O27" s="500"/>
      <c r="P27" s="499">
        <f>'Раздел 15'!J21</f>
        <v>0</v>
      </c>
      <c r="Q27" s="500"/>
      <c r="R27" s="499">
        <f>'Раздел 15'!K21</f>
        <v>0</v>
      </c>
      <c r="S27" s="500"/>
    </row>
    <row r="28" spans="1:19" ht="18">
      <c r="A28" s="257" t="s">
        <v>1441</v>
      </c>
      <c r="B28" s="258">
        <v>1518</v>
      </c>
      <c r="C28" s="498">
        <f>'Раздел 15'!D22</f>
        <v>0</v>
      </c>
      <c r="D28" s="486"/>
      <c r="E28" s="498">
        <f>'Раздел 15'!E22</f>
        <v>0</v>
      </c>
      <c r="F28" s="486"/>
      <c r="G28" s="498">
        <f>'Раздел 15'!F22</f>
        <v>0</v>
      </c>
      <c r="H28" s="486"/>
      <c r="I28" s="498">
        <f>'Раздел 15'!G22</f>
        <v>0</v>
      </c>
      <c r="J28" s="486"/>
      <c r="K28" s="486"/>
      <c r="L28" s="499">
        <f>'Раздел 15'!H22</f>
        <v>0</v>
      </c>
      <c r="M28" s="500"/>
      <c r="N28" s="499">
        <f>'Раздел 15'!I22</f>
        <v>0</v>
      </c>
      <c r="O28" s="500"/>
      <c r="P28" s="499">
        <f>'Раздел 15'!J22</f>
        <v>0</v>
      </c>
      <c r="Q28" s="500"/>
      <c r="R28" s="499">
        <f>'Раздел 15'!K22</f>
        <v>0</v>
      </c>
      <c r="S28" s="500"/>
    </row>
    <row r="29" spans="1:19" ht="18">
      <c r="A29" s="257" t="s">
        <v>1442</v>
      </c>
      <c r="B29" s="258">
        <v>1519</v>
      </c>
      <c r="C29" s="498">
        <f>'Раздел 15'!D23</f>
        <v>0</v>
      </c>
      <c r="D29" s="486"/>
      <c r="E29" s="498">
        <f>'Раздел 15'!E23</f>
        <v>0</v>
      </c>
      <c r="F29" s="486"/>
      <c r="G29" s="498">
        <f>'Раздел 15'!F23</f>
        <v>0</v>
      </c>
      <c r="H29" s="486"/>
      <c r="I29" s="498">
        <f>'Раздел 15'!G23</f>
        <v>0</v>
      </c>
      <c r="J29" s="486"/>
      <c r="K29" s="486"/>
      <c r="L29" s="499">
        <f>'Раздел 15'!H23</f>
        <v>0</v>
      </c>
      <c r="M29" s="500"/>
      <c r="N29" s="499">
        <f>'Раздел 15'!I23</f>
        <v>0</v>
      </c>
      <c r="O29" s="500"/>
      <c r="P29" s="499">
        <f>'Раздел 15'!J23</f>
        <v>0</v>
      </c>
      <c r="Q29" s="500"/>
      <c r="R29" s="499">
        <f>'Раздел 15'!K23</f>
        <v>0</v>
      </c>
      <c r="S29" s="500"/>
    </row>
    <row r="30" spans="1:19" ht="18">
      <c r="A30" s="257" t="s">
        <v>1443</v>
      </c>
      <c r="B30" s="258">
        <v>1520</v>
      </c>
      <c r="C30" s="498">
        <f>'Раздел 15'!D24</f>
        <v>0</v>
      </c>
      <c r="D30" s="486"/>
      <c r="E30" s="498">
        <f>'Раздел 15'!E24</f>
        <v>0</v>
      </c>
      <c r="F30" s="486"/>
      <c r="G30" s="498">
        <f>'Раздел 15'!F24</f>
        <v>0</v>
      </c>
      <c r="H30" s="486"/>
      <c r="I30" s="498">
        <f>'Раздел 15'!G24</f>
        <v>0</v>
      </c>
      <c r="J30" s="486"/>
      <c r="K30" s="486"/>
      <c r="L30" s="499">
        <f>'Раздел 15'!H24</f>
        <v>0</v>
      </c>
      <c r="M30" s="500"/>
      <c r="N30" s="499">
        <f>'Раздел 15'!I24</f>
        <v>0</v>
      </c>
      <c r="O30" s="500"/>
      <c r="P30" s="499">
        <f>'Раздел 15'!J24</f>
        <v>0</v>
      </c>
      <c r="Q30" s="500"/>
      <c r="R30" s="499">
        <f>'Раздел 15'!K24</f>
        <v>0</v>
      </c>
      <c r="S30" s="500"/>
    </row>
    <row r="31" spans="1:19" ht="18">
      <c r="A31" s="257" t="s">
        <v>1444</v>
      </c>
      <c r="B31" s="258">
        <v>1521</v>
      </c>
      <c r="C31" s="498">
        <f>'Раздел 15'!D25</f>
        <v>0</v>
      </c>
      <c r="D31" s="486"/>
      <c r="E31" s="498">
        <f>'Раздел 15'!E25</f>
        <v>0</v>
      </c>
      <c r="F31" s="486"/>
      <c r="G31" s="498">
        <f>'Раздел 15'!F25</f>
        <v>0</v>
      </c>
      <c r="H31" s="486"/>
      <c r="I31" s="498">
        <f>'Раздел 15'!G25</f>
        <v>0</v>
      </c>
      <c r="J31" s="486"/>
      <c r="K31" s="486"/>
      <c r="L31" s="499">
        <f>'Раздел 15'!H25</f>
        <v>0</v>
      </c>
      <c r="M31" s="500"/>
      <c r="N31" s="499">
        <f>'Раздел 15'!I25</f>
        <v>0</v>
      </c>
      <c r="O31" s="500"/>
      <c r="P31" s="499">
        <f>'Раздел 15'!J25</f>
        <v>0</v>
      </c>
      <c r="Q31" s="500"/>
      <c r="R31" s="499">
        <f>'Раздел 15'!K25</f>
        <v>0</v>
      </c>
      <c r="S31" s="500"/>
    </row>
    <row r="32" spans="1:19" ht="18">
      <c r="A32" s="257" t="s">
        <v>1445</v>
      </c>
      <c r="B32" s="258">
        <v>1522</v>
      </c>
      <c r="C32" s="498">
        <f>'Раздел 15'!D26</f>
        <v>0</v>
      </c>
      <c r="D32" s="486"/>
      <c r="E32" s="498">
        <f>'Раздел 15'!E26</f>
        <v>0</v>
      </c>
      <c r="F32" s="486"/>
      <c r="G32" s="498">
        <f>'Раздел 15'!F26</f>
        <v>0</v>
      </c>
      <c r="H32" s="486"/>
      <c r="I32" s="498">
        <f>'Раздел 15'!G26</f>
        <v>0</v>
      </c>
      <c r="J32" s="486"/>
      <c r="K32" s="486"/>
      <c r="L32" s="499">
        <f>'Раздел 15'!H26</f>
        <v>0</v>
      </c>
      <c r="M32" s="500"/>
      <c r="N32" s="499">
        <f>'Раздел 15'!I26</f>
        <v>0</v>
      </c>
      <c r="O32" s="500"/>
      <c r="P32" s="499">
        <f>'Раздел 15'!J26</f>
        <v>0</v>
      </c>
      <c r="Q32" s="500"/>
      <c r="R32" s="499">
        <f>'Раздел 15'!K26</f>
        <v>0</v>
      </c>
      <c r="S32" s="500"/>
    </row>
    <row r="33" spans="1:19" ht="18">
      <c r="A33" s="257" t="s">
        <v>1446</v>
      </c>
      <c r="B33" s="258">
        <v>1523</v>
      </c>
      <c r="C33" s="498">
        <f>'Раздел 15'!D27</f>
        <v>0</v>
      </c>
      <c r="D33" s="486"/>
      <c r="E33" s="498">
        <f>'Раздел 15'!E27</f>
        <v>0</v>
      </c>
      <c r="F33" s="486"/>
      <c r="G33" s="498">
        <f>'Раздел 15'!F27</f>
        <v>0</v>
      </c>
      <c r="H33" s="486"/>
      <c r="I33" s="498">
        <f>'Раздел 15'!G27</f>
        <v>0</v>
      </c>
      <c r="J33" s="486"/>
      <c r="K33" s="486"/>
      <c r="L33" s="499">
        <f>'Раздел 15'!H27</f>
        <v>0</v>
      </c>
      <c r="M33" s="500"/>
      <c r="N33" s="499">
        <f>'Раздел 15'!I27</f>
        <v>0</v>
      </c>
      <c r="O33" s="500"/>
      <c r="P33" s="499">
        <f>'Раздел 15'!J27</f>
        <v>0</v>
      </c>
      <c r="Q33" s="500"/>
      <c r="R33" s="499">
        <f>'Раздел 15'!K27</f>
        <v>0</v>
      </c>
      <c r="S33" s="500"/>
    </row>
    <row r="34" spans="1:19" ht="18">
      <c r="A34" s="257" t="s">
        <v>1447</v>
      </c>
      <c r="B34" s="258">
        <v>1524</v>
      </c>
      <c r="C34" s="498">
        <f>'Раздел 15'!D28</f>
        <v>0</v>
      </c>
      <c r="D34" s="486"/>
      <c r="E34" s="498">
        <f>'Раздел 15'!E28</f>
        <v>0</v>
      </c>
      <c r="F34" s="486"/>
      <c r="G34" s="498">
        <f>'Раздел 15'!F28</f>
        <v>0</v>
      </c>
      <c r="H34" s="486"/>
      <c r="I34" s="498">
        <f>'Раздел 15'!G28</f>
        <v>0</v>
      </c>
      <c r="J34" s="486"/>
      <c r="K34" s="486"/>
      <c r="L34" s="499">
        <f>'Раздел 15'!H28</f>
        <v>0</v>
      </c>
      <c r="M34" s="500"/>
      <c r="N34" s="499">
        <f>'Раздел 15'!I28</f>
        <v>0</v>
      </c>
      <c r="O34" s="500"/>
      <c r="P34" s="499">
        <f>'Раздел 15'!J28</f>
        <v>0</v>
      </c>
      <c r="Q34" s="500"/>
      <c r="R34" s="499">
        <f>'Раздел 15'!K28</f>
        <v>0</v>
      </c>
      <c r="S34" s="500"/>
    </row>
    <row r="35" spans="1:19" ht="18">
      <c r="A35" s="257" t="s">
        <v>1448</v>
      </c>
      <c r="B35" s="258">
        <v>1525</v>
      </c>
      <c r="C35" s="498">
        <f>'Раздел 15'!D29</f>
        <v>0</v>
      </c>
      <c r="D35" s="486"/>
      <c r="E35" s="498">
        <f>'Раздел 15'!E29</f>
        <v>0</v>
      </c>
      <c r="F35" s="486"/>
      <c r="G35" s="498">
        <f>'Раздел 15'!F29</f>
        <v>0</v>
      </c>
      <c r="H35" s="486"/>
      <c r="I35" s="498">
        <f>'Раздел 15'!G29</f>
        <v>0</v>
      </c>
      <c r="J35" s="486"/>
      <c r="K35" s="486"/>
      <c r="L35" s="499">
        <f>'Раздел 15'!H29</f>
        <v>0</v>
      </c>
      <c r="M35" s="500"/>
      <c r="N35" s="499">
        <f>'Раздел 15'!I29</f>
        <v>0</v>
      </c>
      <c r="O35" s="500"/>
      <c r="P35" s="499">
        <f>'Раздел 15'!J29</f>
        <v>0</v>
      </c>
      <c r="Q35" s="500"/>
      <c r="R35" s="499">
        <f>'Раздел 15'!K29</f>
        <v>0</v>
      </c>
      <c r="S35" s="500"/>
    </row>
    <row r="36" spans="1:19" ht="18">
      <c r="A36" s="257" t="s">
        <v>1449</v>
      </c>
      <c r="B36" s="258">
        <v>1526</v>
      </c>
      <c r="C36" s="498">
        <f>'Раздел 15'!D30</f>
        <v>0</v>
      </c>
      <c r="D36" s="486"/>
      <c r="E36" s="498">
        <f>'Раздел 15'!E30</f>
        <v>0</v>
      </c>
      <c r="F36" s="486"/>
      <c r="G36" s="498">
        <f>'Раздел 15'!F30</f>
        <v>0</v>
      </c>
      <c r="H36" s="486"/>
      <c r="I36" s="498">
        <f>'Раздел 15'!G30</f>
        <v>0</v>
      </c>
      <c r="J36" s="486"/>
      <c r="K36" s="486"/>
      <c r="L36" s="499">
        <f>'Раздел 15'!H30</f>
        <v>0</v>
      </c>
      <c r="M36" s="500"/>
      <c r="N36" s="499">
        <f>'Раздел 15'!I30</f>
        <v>0</v>
      </c>
      <c r="O36" s="500"/>
      <c r="P36" s="499">
        <f>'Раздел 15'!J30</f>
        <v>0</v>
      </c>
      <c r="Q36" s="500"/>
      <c r="R36" s="499">
        <f>'Раздел 15'!K30</f>
        <v>0</v>
      </c>
      <c r="S36" s="500"/>
    </row>
    <row r="37" spans="1:19" ht="18">
      <c r="A37" s="257" t="s">
        <v>1450</v>
      </c>
      <c r="B37" s="258">
        <v>1527</v>
      </c>
      <c r="C37" s="498">
        <f>'Раздел 15'!D31</f>
        <v>0</v>
      </c>
      <c r="D37" s="486"/>
      <c r="E37" s="498">
        <f>'Раздел 15'!E31</f>
        <v>0</v>
      </c>
      <c r="F37" s="486"/>
      <c r="G37" s="498">
        <f>'Раздел 15'!F31</f>
        <v>0</v>
      </c>
      <c r="H37" s="486"/>
      <c r="I37" s="498">
        <f>'Раздел 15'!G31</f>
        <v>0</v>
      </c>
      <c r="J37" s="486"/>
      <c r="K37" s="486"/>
      <c r="L37" s="499">
        <f>'Раздел 15'!H31</f>
        <v>0</v>
      </c>
      <c r="M37" s="500"/>
      <c r="N37" s="499">
        <f>'Раздел 15'!I31</f>
        <v>0</v>
      </c>
      <c r="O37" s="500"/>
      <c r="P37" s="499">
        <f>'Раздел 15'!J31</f>
        <v>0</v>
      </c>
      <c r="Q37" s="500"/>
      <c r="R37" s="499">
        <f>'Раздел 15'!K31</f>
        <v>0</v>
      </c>
      <c r="S37" s="500"/>
    </row>
    <row r="38" spans="1:19" ht="18">
      <c r="A38" s="257" t="s">
        <v>1451</v>
      </c>
      <c r="B38" s="258">
        <v>1528</v>
      </c>
      <c r="C38" s="498">
        <f>'Раздел 15'!D32</f>
        <v>0</v>
      </c>
      <c r="D38" s="486"/>
      <c r="E38" s="498">
        <f>'Раздел 15'!E32</f>
        <v>0</v>
      </c>
      <c r="F38" s="486"/>
      <c r="G38" s="498">
        <f>'Раздел 15'!F32</f>
        <v>0</v>
      </c>
      <c r="H38" s="486"/>
      <c r="I38" s="498">
        <f>'Раздел 15'!G32</f>
        <v>0</v>
      </c>
      <c r="J38" s="486"/>
      <c r="K38" s="486"/>
      <c r="L38" s="499">
        <f>'Раздел 15'!H32</f>
        <v>0</v>
      </c>
      <c r="M38" s="500"/>
      <c r="N38" s="499">
        <f>'Раздел 15'!I32</f>
        <v>0</v>
      </c>
      <c r="O38" s="500"/>
      <c r="P38" s="499">
        <f>'Раздел 15'!J32</f>
        <v>0</v>
      </c>
      <c r="Q38" s="500"/>
      <c r="R38" s="499">
        <f>'Раздел 15'!K32</f>
        <v>0</v>
      </c>
      <c r="S38" s="500"/>
    </row>
    <row r="39" spans="1:19" ht="18">
      <c r="A39" s="257" t="s">
        <v>1452</v>
      </c>
      <c r="B39" s="258">
        <v>1529</v>
      </c>
      <c r="C39" s="498">
        <f>'Раздел 15'!D33</f>
        <v>0</v>
      </c>
      <c r="D39" s="486"/>
      <c r="E39" s="498">
        <f>'Раздел 15'!E33</f>
        <v>0</v>
      </c>
      <c r="F39" s="486"/>
      <c r="G39" s="498">
        <f>'Раздел 15'!F33</f>
        <v>0</v>
      </c>
      <c r="H39" s="486"/>
      <c r="I39" s="498">
        <f>'Раздел 15'!G33</f>
        <v>0</v>
      </c>
      <c r="J39" s="486"/>
      <c r="K39" s="486"/>
      <c r="L39" s="499">
        <f>'Раздел 15'!H33</f>
        <v>0</v>
      </c>
      <c r="M39" s="500"/>
      <c r="N39" s="499">
        <f>'Раздел 15'!I33</f>
        <v>0</v>
      </c>
      <c r="O39" s="500"/>
      <c r="P39" s="499">
        <f>'Раздел 15'!J33</f>
        <v>0</v>
      </c>
      <c r="Q39" s="500"/>
      <c r="R39" s="499">
        <f>'Раздел 15'!K33</f>
        <v>0</v>
      </c>
      <c r="S39" s="500"/>
    </row>
    <row r="40" spans="1:19" ht="18">
      <c r="A40" s="257" t="s">
        <v>1453</v>
      </c>
      <c r="B40" s="258">
        <v>1530</v>
      </c>
      <c r="C40" s="498">
        <f>'Раздел 15'!D34</f>
        <v>0</v>
      </c>
      <c r="D40" s="486"/>
      <c r="E40" s="498">
        <f>'Раздел 15'!E34</f>
        <v>0</v>
      </c>
      <c r="F40" s="486"/>
      <c r="G40" s="498">
        <f>'Раздел 15'!F34</f>
        <v>0</v>
      </c>
      <c r="H40" s="486"/>
      <c r="I40" s="498">
        <f>'Раздел 15'!G34</f>
        <v>0</v>
      </c>
      <c r="J40" s="486"/>
      <c r="K40" s="486"/>
      <c r="L40" s="499">
        <f>'Раздел 15'!H34</f>
        <v>0</v>
      </c>
      <c r="M40" s="500"/>
      <c r="N40" s="499">
        <f>'Раздел 15'!I34</f>
        <v>0</v>
      </c>
      <c r="O40" s="500"/>
      <c r="P40" s="499">
        <f>'Раздел 15'!J34</f>
        <v>0</v>
      </c>
      <c r="Q40" s="500"/>
      <c r="R40" s="499">
        <f>'Раздел 15'!K34</f>
        <v>0</v>
      </c>
      <c r="S40" s="500"/>
    </row>
  </sheetData>
  <sheetProtection password="CF7A" sheet="1" objects="1" scenarios="1" formatColumns="0" formatRows="0" autoFilter="0"/>
  <mergeCells count="271">
    <mergeCell ref="C39:D39"/>
    <mergeCell ref="E39:F39"/>
    <mergeCell ref="G39:H39"/>
    <mergeCell ref="I39:K39"/>
    <mergeCell ref="L39:M39"/>
    <mergeCell ref="N39:O39"/>
    <mergeCell ref="P39:Q39"/>
    <mergeCell ref="R39:S39"/>
    <mergeCell ref="P40:Q40"/>
    <mergeCell ref="R40:S40"/>
    <mergeCell ref="C40:D40"/>
    <mergeCell ref="E40:F40"/>
    <mergeCell ref="G40:H40"/>
    <mergeCell ref="I40:K40"/>
    <mergeCell ref="L40:M40"/>
    <mergeCell ref="N40:O40"/>
    <mergeCell ref="C37:D37"/>
    <mergeCell ref="E37:F37"/>
    <mergeCell ref="G37:H37"/>
    <mergeCell ref="I37:K37"/>
    <mergeCell ref="L37:M37"/>
    <mergeCell ref="N37:O37"/>
    <mergeCell ref="P37:Q37"/>
    <mergeCell ref="R37:S37"/>
    <mergeCell ref="C38:D38"/>
    <mergeCell ref="E38:F38"/>
    <mergeCell ref="G38:H38"/>
    <mergeCell ref="I38:K38"/>
    <mergeCell ref="L38:M38"/>
    <mergeCell ref="N38:O38"/>
    <mergeCell ref="P38:Q38"/>
    <mergeCell ref="R38:S38"/>
    <mergeCell ref="C35:D35"/>
    <mergeCell ref="E35:F35"/>
    <mergeCell ref="G35:H35"/>
    <mergeCell ref="I35:K35"/>
    <mergeCell ref="L35:M35"/>
    <mergeCell ref="N35:O35"/>
    <mergeCell ref="P35:Q35"/>
    <mergeCell ref="R35:S35"/>
    <mergeCell ref="C36:D36"/>
    <mergeCell ref="E36:F36"/>
    <mergeCell ref="G36:H36"/>
    <mergeCell ref="I36:K36"/>
    <mergeCell ref="L36:M36"/>
    <mergeCell ref="N36:O36"/>
    <mergeCell ref="P36:Q36"/>
    <mergeCell ref="R36:S36"/>
    <mergeCell ref="C33:D33"/>
    <mergeCell ref="E33:F33"/>
    <mergeCell ref="G33:H33"/>
    <mergeCell ref="I33:K33"/>
    <mergeCell ref="L33:M33"/>
    <mergeCell ref="N33:O33"/>
    <mergeCell ref="P33:Q33"/>
    <mergeCell ref="R33:S33"/>
    <mergeCell ref="C34:D34"/>
    <mergeCell ref="E34:F34"/>
    <mergeCell ref="G34:H34"/>
    <mergeCell ref="I34:K34"/>
    <mergeCell ref="L34:M34"/>
    <mergeCell ref="N34:O34"/>
    <mergeCell ref="P34:Q34"/>
    <mergeCell ref="R34:S34"/>
    <mergeCell ref="C31:D31"/>
    <mergeCell ref="E31:F31"/>
    <mergeCell ref="G31:H31"/>
    <mergeCell ref="I31:K31"/>
    <mergeCell ref="L31:M31"/>
    <mergeCell ref="N31:O31"/>
    <mergeCell ref="P31:Q31"/>
    <mergeCell ref="R31:S31"/>
    <mergeCell ref="C32:D32"/>
    <mergeCell ref="E32:F32"/>
    <mergeCell ref="G32:H32"/>
    <mergeCell ref="I32:K32"/>
    <mergeCell ref="L32:M32"/>
    <mergeCell ref="N32:O32"/>
    <mergeCell ref="P32:Q32"/>
    <mergeCell ref="R32:S32"/>
    <mergeCell ref="C29:D29"/>
    <mergeCell ref="E29:F29"/>
    <mergeCell ref="G29:H29"/>
    <mergeCell ref="I29:K29"/>
    <mergeCell ref="L29:M29"/>
    <mergeCell ref="N29:O29"/>
    <mergeCell ref="P29:Q29"/>
    <mergeCell ref="R29:S29"/>
    <mergeCell ref="C30:D30"/>
    <mergeCell ref="E30:F30"/>
    <mergeCell ref="G30:H30"/>
    <mergeCell ref="I30:K30"/>
    <mergeCell ref="L30:M30"/>
    <mergeCell ref="N30:O30"/>
    <mergeCell ref="P30:Q30"/>
    <mergeCell ref="R30:S30"/>
    <mergeCell ref="C27:D27"/>
    <mergeCell ref="E27:F27"/>
    <mergeCell ref="G27:H27"/>
    <mergeCell ref="I27:K27"/>
    <mergeCell ref="L27:M27"/>
    <mergeCell ref="N27:O27"/>
    <mergeCell ref="P27:Q27"/>
    <mergeCell ref="R27:S27"/>
    <mergeCell ref="C28:D28"/>
    <mergeCell ref="E28:F28"/>
    <mergeCell ref="G28:H28"/>
    <mergeCell ref="I28:K28"/>
    <mergeCell ref="L28:M28"/>
    <mergeCell ref="N28:O28"/>
    <mergeCell ref="P28:Q28"/>
    <mergeCell ref="R28:S28"/>
    <mergeCell ref="C25:D25"/>
    <mergeCell ref="E25:F25"/>
    <mergeCell ref="G25:H25"/>
    <mergeCell ref="I25:K25"/>
    <mergeCell ref="L25:M25"/>
    <mergeCell ref="N25:O25"/>
    <mergeCell ref="P25:Q25"/>
    <mergeCell ref="R25:S25"/>
    <mergeCell ref="C26:D26"/>
    <mergeCell ref="E26:F26"/>
    <mergeCell ref="G26:H26"/>
    <mergeCell ref="I26:K26"/>
    <mergeCell ref="L26:M26"/>
    <mergeCell ref="N26:O26"/>
    <mergeCell ref="P26:Q26"/>
    <mergeCell ref="R26:S26"/>
    <mergeCell ref="C23:D23"/>
    <mergeCell ref="E23:F23"/>
    <mergeCell ref="G23:H23"/>
    <mergeCell ref="I23:K23"/>
    <mergeCell ref="L23:M23"/>
    <mergeCell ref="N23:O23"/>
    <mergeCell ref="P23:Q23"/>
    <mergeCell ref="R23:S23"/>
    <mergeCell ref="C24:D24"/>
    <mergeCell ref="E24:F24"/>
    <mergeCell ref="G24:H24"/>
    <mergeCell ref="I24:K24"/>
    <mergeCell ref="L24:M24"/>
    <mergeCell ref="N24:O24"/>
    <mergeCell ref="P24:Q24"/>
    <mergeCell ref="R24:S24"/>
    <mergeCell ref="C21:D21"/>
    <mergeCell ref="E21:F21"/>
    <mergeCell ref="G21:H21"/>
    <mergeCell ref="I21:K21"/>
    <mergeCell ref="L21:M21"/>
    <mergeCell ref="N21:O21"/>
    <mergeCell ref="P21:Q21"/>
    <mergeCell ref="R21:S21"/>
    <mergeCell ref="C22:D22"/>
    <mergeCell ref="E22:F22"/>
    <mergeCell ref="G22:H22"/>
    <mergeCell ref="I22:K22"/>
    <mergeCell ref="L22:M22"/>
    <mergeCell ref="N22:O22"/>
    <mergeCell ref="P22:Q22"/>
    <mergeCell ref="R22:S22"/>
    <mergeCell ref="C19:D19"/>
    <mergeCell ref="E19:F19"/>
    <mergeCell ref="G19:H19"/>
    <mergeCell ref="I19:K19"/>
    <mergeCell ref="L19:M19"/>
    <mergeCell ref="N19:O19"/>
    <mergeCell ref="P19:Q19"/>
    <mergeCell ref="R19:S19"/>
    <mergeCell ref="C20:D20"/>
    <mergeCell ref="E20:F20"/>
    <mergeCell ref="G20:H20"/>
    <mergeCell ref="I20:K20"/>
    <mergeCell ref="L20:M20"/>
    <mergeCell ref="N20:O20"/>
    <mergeCell ref="P20:Q20"/>
    <mergeCell ref="R20:S20"/>
    <mergeCell ref="C17:D17"/>
    <mergeCell ref="E17:F17"/>
    <mergeCell ref="G17:H17"/>
    <mergeCell ref="I17:K17"/>
    <mergeCell ref="L17:M17"/>
    <mergeCell ref="N17:O17"/>
    <mergeCell ref="P17:Q17"/>
    <mergeCell ref="R17:S17"/>
    <mergeCell ref="C18:D18"/>
    <mergeCell ref="E18:F18"/>
    <mergeCell ref="G18:H18"/>
    <mergeCell ref="I18:K18"/>
    <mergeCell ref="L18:M18"/>
    <mergeCell ref="N18:O18"/>
    <mergeCell ref="P18:Q18"/>
    <mergeCell ref="R18:S18"/>
    <mergeCell ref="C15:D15"/>
    <mergeCell ref="E15:F15"/>
    <mergeCell ref="G15:H15"/>
    <mergeCell ref="I15:K15"/>
    <mergeCell ref="L15:M15"/>
    <mergeCell ref="N15:O15"/>
    <mergeCell ref="P15:Q15"/>
    <mergeCell ref="R15:S15"/>
    <mergeCell ref="C16:D16"/>
    <mergeCell ref="E16:F16"/>
    <mergeCell ref="G16:H16"/>
    <mergeCell ref="I16:K16"/>
    <mergeCell ref="L16:M16"/>
    <mergeCell ref="N16:O16"/>
    <mergeCell ref="P16:Q16"/>
    <mergeCell ref="R16:S16"/>
    <mergeCell ref="N13:O13"/>
    <mergeCell ref="P13:Q13"/>
    <mergeCell ref="R13:S13"/>
    <mergeCell ref="I12:K12"/>
    <mergeCell ref="C14:D14"/>
    <mergeCell ref="E14:F14"/>
    <mergeCell ref="G14:H14"/>
    <mergeCell ref="I14:K14"/>
    <mergeCell ref="L14:M14"/>
    <mergeCell ref="N14:O14"/>
    <mergeCell ref="P14:Q14"/>
    <mergeCell ref="R14:S14"/>
    <mergeCell ref="C13:D13"/>
    <mergeCell ref="C12:D12"/>
    <mergeCell ref="E12:F12"/>
    <mergeCell ref="G12:H12"/>
    <mergeCell ref="L12:M12"/>
    <mergeCell ref="N12:O12"/>
    <mergeCell ref="P12:Q12"/>
    <mergeCell ref="R12:S12"/>
    <mergeCell ref="E13:F13"/>
    <mergeCell ref="G13:H13"/>
    <mergeCell ref="I13:K13"/>
    <mergeCell ref="L13:M13"/>
    <mergeCell ref="E11:F11"/>
    <mergeCell ref="G11:H11"/>
    <mergeCell ref="I11:K11"/>
    <mergeCell ref="L11:M11"/>
    <mergeCell ref="N11:O11"/>
    <mergeCell ref="P11:Q11"/>
    <mergeCell ref="R11:S11"/>
    <mergeCell ref="I10:K10"/>
    <mergeCell ref="C11:D11"/>
    <mergeCell ref="A9:A10"/>
    <mergeCell ref="B9:B10"/>
    <mergeCell ref="A8:W8"/>
    <mergeCell ref="C10:D10"/>
    <mergeCell ref="G10:H10"/>
    <mergeCell ref="E10:F10"/>
    <mergeCell ref="V10:W10"/>
    <mergeCell ref="T10:U10"/>
    <mergeCell ref="R10:S10"/>
    <mergeCell ref="P10:Q10"/>
    <mergeCell ref="N10:O10"/>
    <mergeCell ref="L10:M10"/>
    <mergeCell ref="C9:S9"/>
    <mergeCell ref="G2:G3"/>
    <mergeCell ref="H2:H3"/>
    <mergeCell ref="I2:I3"/>
    <mergeCell ref="M2:M3"/>
    <mergeCell ref="N2:N3"/>
    <mergeCell ref="O2:O3"/>
    <mergeCell ref="L2:L3"/>
    <mergeCell ref="A1:W1"/>
    <mergeCell ref="A2:A3"/>
    <mergeCell ref="B2:B3"/>
    <mergeCell ref="C2:C3"/>
    <mergeCell ref="D2:D3"/>
    <mergeCell ref="E2:E3"/>
    <mergeCell ref="F2:F3"/>
    <mergeCell ref="P2:W2"/>
    <mergeCell ref="J2:J3"/>
    <mergeCell ref="K2:K3"/>
  </mergeCells>
  <dataValidations count="1">
    <dataValidation type="whole" operator="greaterThanOrEqual" allowBlank="1" showInputMessage="1" showErrorMessage="1" errorTitle="Ошибка ввода" error="Выберите значение из списка" promptTitle="    Выбор значений &quot;0&quot; или &quot;1&quot;" sqref="C5:W6">
      <formula1>0</formula1>
    </dataValidation>
  </dataValidations>
  <printOptions horizontalCentered="1"/>
  <pageMargins left="0.39370078740157483" right="0.39370078740157483" top="0.39370078740157483" bottom="0.39370078740157483" header="0" footer="0"/>
  <pageSetup paperSize="9" scale="55" orientation="landscape" blackAndWhite="1" r:id="rId1"/>
  <headerFooter alignWithMargins="0"/>
</worksheet>
</file>

<file path=xl/worksheets/sheet44.xml><?xml version="1.0" encoding="utf-8"?>
<worksheet xmlns="http://schemas.openxmlformats.org/spreadsheetml/2006/main" xmlns:r="http://schemas.openxmlformats.org/officeDocument/2006/relationships">
  <sheetPr codeName="Лист26">
    <tabColor rgb="FFFFFF00"/>
    <pageSetUpPr fitToPage="1"/>
  </sheetPr>
  <dimension ref="A1:K33"/>
  <sheetViews>
    <sheetView view="pageBreakPreview" zoomScaleNormal="100" zoomScaleSheetLayoutView="100" workbookViewId="0">
      <selection activeCell="H30" sqref="H30:K33"/>
    </sheetView>
  </sheetViews>
  <sheetFormatPr defaultRowHeight="13.2"/>
  <cols>
    <col min="1" max="1" width="52.6640625" customWidth="1"/>
    <col min="2" max="2" width="9.88671875" bestFit="1" customWidth="1"/>
    <col min="3" max="3" width="20.109375" customWidth="1"/>
    <col min="4" max="4" width="14.5546875" customWidth="1"/>
    <col min="5" max="5" width="16" customWidth="1"/>
  </cols>
  <sheetData>
    <row r="1" spans="1:11" ht="63" customHeight="1">
      <c r="A1" s="469" t="s">
        <v>3543</v>
      </c>
      <c r="B1" s="469"/>
      <c r="C1" s="469"/>
      <c r="D1" s="469"/>
      <c r="E1" s="469"/>
      <c r="F1" s="469"/>
      <c r="G1" s="469"/>
      <c r="H1" s="469"/>
      <c r="I1" s="469"/>
      <c r="J1" s="469"/>
      <c r="K1" s="290"/>
    </row>
    <row r="2" spans="1:11" ht="36.75" customHeight="1">
      <c r="A2" s="214" t="s">
        <v>16</v>
      </c>
      <c r="B2" s="474" t="s">
        <v>17</v>
      </c>
      <c r="C2" s="475"/>
      <c r="D2" s="476"/>
      <c r="E2" s="503" t="s">
        <v>1312</v>
      </c>
      <c r="F2" s="504"/>
      <c r="G2" s="504"/>
      <c r="H2" s="505"/>
      <c r="I2" s="107"/>
      <c r="J2" s="107"/>
      <c r="K2" s="107"/>
    </row>
    <row r="3" spans="1:11">
      <c r="A3" s="214">
        <v>1</v>
      </c>
      <c r="B3" s="470">
        <v>2</v>
      </c>
      <c r="C3" s="470"/>
      <c r="D3" s="470"/>
      <c r="E3" s="502" t="s">
        <v>12</v>
      </c>
      <c r="F3" s="502"/>
      <c r="G3" s="502"/>
      <c r="H3" s="502"/>
      <c r="I3" s="107"/>
      <c r="J3" s="107"/>
      <c r="K3" s="107"/>
    </row>
    <row r="4" spans="1:11">
      <c r="A4" s="233" t="s">
        <v>1313</v>
      </c>
      <c r="B4" s="470">
        <v>1601</v>
      </c>
      <c r="C4" s="470"/>
      <c r="D4" s="470"/>
      <c r="E4" s="506">
        <f>'Раздел 16'!D4</f>
        <v>1</v>
      </c>
      <c r="F4" s="502"/>
      <c r="G4" s="502"/>
      <c r="H4" s="502"/>
      <c r="I4" s="107"/>
      <c r="J4" s="107"/>
      <c r="K4" s="107"/>
    </row>
    <row r="5" spans="1:11">
      <c r="A5" s="233" t="s">
        <v>1314</v>
      </c>
      <c r="B5" s="470">
        <v>1602</v>
      </c>
      <c r="C5" s="470"/>
      <c r="D5" s="470"/>
      <c r="E5" s="506">
        <f>'Раздел 16'!D5</f>
        <v>1</v>
      </c>
      <c r="F5" s="502"/>
      <c r="G5" s="502"/>
      <c r="H5" s="502"/>
      <c r="I5" s="107"/>
      <c r="J5" s="107"/>
      <c r="K5" s="107"/>
    </row>
    <row r="6" spans="1:11">
      <c r="A6" s="233" t="s">
        <v>1315</v>
      </c>
      <c r="B6" s="470">
        <v>1603</v>
      </c>
      <c r="C6" s="470"/>
      <c r="D6" s="470"/>
      <c r="E6" s="506">
        <f>'Раздел 16'!D6</f>
        <v>1</v>
      </c>
      <c r="F6" s="502"/>
      <c r="G6" s="502"/>
      <c r="H6" s="502"/>
      <c r="I6" s="107"/>
      <c r="J6" s="107"/>
      <c r="K6" s="107"/>
    </row>
    <row r="7" spans="1:11">
      <c r="A7" s="233" t="s">
        <v>1316</v>
      </c>
      <c r="B7" s="470">
        <v>1604</v>
      </c>
      <c r="C7" s="470"/>
      <c r="D7" s="470"/>
      <c r="E7" s="506">
        <f>'Раздел 16'!D7</f>
        <v>2</v>
      </c>
      <c r="F7" s="502"/>
      <c r="G7" s="502"/>
      <c r="H7" s="502"/>
      <c r="I7" s="107"/>
      <c r="J7" s="107"/>
      <c r="K7" s="107"/>
    </row>
    <row r="8" spans="1:11">
      <c r="A8" s="233" t="s">
        <v>1317</v>
      </c>
      <c r="B8" s="470">
        <v>1605</v>
      </c>
      <c r="C8" s="470"/>
      <c r="D8" s="470"/>
      <c r="E8" s="506">
        <f>'Раздел 16'!D8</f>
        <v>1</v>
      </c>
      <c r="F8" s="502"/>
      <c r="G8" s="502"/>
      <c r="H8" s="502"/>
      <c r="I8" s="107"/>
      <c r="J8" s="107"/>
      <c r="K8" s="107"/>
    </row>
    <row r="9" spans="1:11">
      <c r="A9" s="233" t="s">
        <v>1318</v>
      </c>
      <c r="B9" s="470">
        <v>1606</v>
      </c>
      <c r="C9" s="470"/>
      <c r="D9" s="470"/>
      <c r="E9" s="506">
        <f>'Раздел 16'!D9</f>
        <v>1</v>
      </c>
      <c r="F9" s="502"/>
      <c r="G9" s="502"/>
      <c r="H9" s="502"/>
      <c r="I9" s="107"/>
      <c r="J9" s="107"/>
      <c r="K9" s="107"/>
    </row>
    <row r="10" spans="1:11">
      <c r="A10" s="233" t="s">
        <v>1319</v>
      </c>
      <c r="B10" s="470">
        <v>1607</v>
      </c>
      <c r="C10" s="470"/>
      <c r="D10" s="470"/>
      <c r="E10" s="506">
        <f>'Раздел 16'!D10</f>
        <v>2</v>
      </c>
      <c r="F10" s="502"/>
      <c r="G10" s="502"/>
      <c r="H10" s="502"/>
      <c r="I10" s="107"/>
      <c r="J10" s="107"/>
      <c r="K10" s="107"/>
    </row>
    <row r="11" spans="1:11">
      <c r="A11" s="233" t="s">
        <v>1320</v>
      </c>
      <c r="B11" s="470">
        <v>1608</v>
      </c>
      <c r="C11" s="470"/>
      <c r="D11" s="470"/>
      <c r="E11" s="506">
        <f>'Раздел 16'!D11</f>
        <v>1</v>
      </c>
      <c r="F11" s="502"/>
      <c r="G11" s="502"/>
      <c r="H11" s="502"/>
      <c r="I11" s="107"/>
      <c r="J11" s="107"/>
      <c r="K11" s="107"/>
    </row>
    <row r="12" spans="1:11">
      <c r="A12" s="233" t="s">
        <v>1321</v>
      </c>
      <c r="B12" s="470">
        <v>1609</v>
      </c>
      <c r="C12" s="470"/>
      <c r="D12" s="470"/>
      <c r="E12" s="506">
        <f>'Раздел 16'!D12</f>
        <v>1</v>
      </c>
      <c r="F12" s="502"/>
      <c r="G12" s="502"/>
      <c r="H12" s="502"/>
      <c r="I12" s="107"/>
      <c r="J12" s="107"/>
      <c r="K12" s="107"/>
    </row>
    <row r="13" spans="1:11">
      <c r="A13" s="233" t="s">
        <v>1322</v>
      </c>
      <c r="B13" s="470">
        <v>1610</v>
      </c>
      <c r="C13" s="470"/>
      <c r="D13" s="470"/>
      <c r="E13" s="506">
        <f>'Раздел 16'!D13</f>
        <v>2</v>
      </c>
      <c r="F13" s="502"/>
      <c r="G13" s="502"/>
      <c r="H13" s="502"/>
      <c r="I13" s="107"/>
      <c r="J13" s="107"/>
      <c r="K13" s="107"/>
    </row>
    <row r="14" spans="1:11">
      <c r="A14" s="233" t="s">
        <v>1323</v>
      </c>
      <c r="B14" s="470">
        <v>1611</v>
      </c>
      <c r="C14" s="470"/>
      <c r="D14" s="470"/>
      <c r="E14" s="506">
        <f>'Раздел 16'!D14</f>
        <v>1</v>
      </c>
      <c r="F14" s="502"/>
      <c r="G14" s="502"/>
      <c r="H14" s="502"/>
      <c r="I14" s="107"/>
      <c r="J14" s="107"/>
      <c r="K14" s="107"/>
    </row>
    <row r="15" spans="1:11">
      <c r="A15" s="233" t="s">
        <v>1324</v>
      </c>
      <c r="B15" s="470">
        <v>1612</v>
      </c>
      <c r="C15" s="470"/>
      <c r="D15" s="470"/>
      <c r="E15" s="506">
        <f>'Раздел 16'!D15</f>
        <v>2</v>
      </c>
      <c r="F15" s="502"/>
      <c r="G15" s="502"/>
      <c r="H15" s="502"/>
      <c r="I15" s="107"/>
      <c r="J15" s="107"/>
      <c r="K15" s="107"/>
    </row>
    <row r="16" spans="1:11">
      <c r="A16" s="233" t="s">
        <v>1325</v>
      </c>
      <c r="B16" s="470">
        <v>1613</v>
      </c>
      <c r="C16" s="470"/>
      <c r="D16" s="470"/>
      <c r="E16" s="506">
        <f>'Раздел 16'!D16</f>
        <v>2</v>
      </c>
      <c r="F16" s="502"/>
      <c r="G16" s="502"/>
      <c r="H16" s="502"/>
      <c r="I16" s="107"/>
      <c r="J16" s="107"/>
      <c r="K16" s="107"/>
    </row>
    <row r="17" spans="1:11">
      <c r="A17" s="233" t="s">
        <v>1326</v>
      </c>
      <c r="B17" s="470">
        <v>1614</v>
      </c>
      <c r="C17" s="470"/>
      <c r="D17" s="470"/>
      <c r="E17" s="506">
        <f>'Раздел 16'!D17</f>
        <v>1</v>
      </c>
      <c r="F17" s="502"/>
      <c r="G17" s="502"/>
      <c r="H17" s="502"/>
      <c r="I17" s="107"/>
      <c r="J17" s="107"/>
      <c r="K17" s="107"/>
    </row>
    <row r="18" spans="1:11">
      <c r="A18" s="233" t="s">
        <v>1327</v>
      </c>
      <c r="B18" s="470">
        <v>1615</v>
      </c>
      <c r="C18" s="470"/>
      <c r="D18" s="470"/>
      <c r="E18" s="506">
        <f>'Раздел 16'!D18</f>
        <v>2</v>
      </c>
      <c r="F18" s="502"/>
      <c r="G18" s="502"/>
      <c r="H18" s="502"/>
      <c r="I18" s="107"/>
      <c r="J18" s="107"/>
      <c r="K18" s="107"/>
    </row>
    <row r="19" spans="1:11">
      <c r="A19" s="233" t="s">
        <v>1328</v>
      </c>
      <c r="B19" s="470">
        <v>1616</v>
      </c>
      <c r="C19" s="470"/>
      <c r="D19" s="470"/>
      <c r="E19" s="506">
        <f>'Раздел 16'!D19</f>
        <v>1</v>
      </c>
      <c r="F19" s="502"/>
      <c r="G19" s="502"/>
      <c r="H19" s="502"/>
      <c r="I19" s="107"/>
      <c r="J19" s="107"/>
      <c r="K19" s="107"/>
    </row>
    <row r="20" spans="1:11">
      <c r="A20" s="233" t="s">
        <v>1329</v>
      </c>
      <c r="B20" s="470">
        <v>1617</v>
      </c>
      <c r="C20" s="470"/>
      <c r="D20" s="470"/>
      <c r="E20" s="506">
        <f>'Раздел 16'!D20</f>
        <v>1</v>
      </c>
      <c r="F20" s="502"/>
      <c r="G20" s="502"/>
      <c r="H20" s="502"/>
      <c r="I20" s="107"/>
      <c r="J20" s="107"/>
      <c r="K20" s="107"/>
    </row>
    <row r="21" spans="1:11">
      <c r="A21" s="233" t="s">
        <v>1330</v>
      </c>
      <c r="B21" s="470">
        <v>1618</v>
      </c>
      <c r="C21" s="470"/>
      <c r="D21" s="470"/>
      <c r="E21" s="506">
        <f>'Раздел 16'!D21</f>
        <v>1</v>
      </c>
      <c r="F21" s="502"/>
      <c r="G21" s="502"/>
      <c r="H21" s="502"/>
      <c r="I21" s="107"/>
      <c r="J21" s="107"/>
      <c r="K21" s="107"/>
    </row>
    <row r="22" spans="1:11">
      <c r="A22" s="233" t="s">
        <v>1331</v>
      </c>
      <c r="B22" s="470">
        <v>1619</v>
      </c>
      <c r="C22" s="470"/>
      <c r="D22" s="470"/>
      <c r="E22" s="506">
        <f>'Раздел 16'!D22</f>
        <v>2</v>
      </c>
      <c r="F22" s="502"/>
      <c r="G22" s="502"/>
      <c r="H22" s="502"/>
      <c r="I22" s="107"/>
      <c r="J22" s="107"/>
      <c r="K22" s="107"/>
    </row>
    <row r="23" spans="1:11">
      <c r="A23" s="233" t="s">
        <v>1332</v>
      </c>
      <c r="B23" s="470">
        <v>1620</v>
      </c>
      <c r="C23" s="470"/>
      <c r="D23" s="470"/>
      <c r="E23" s="506">
        <f>'Раздел 16'!D23</f>
        <v>2</v>
      </c>
      <c r="F23" s="502"/>
      <c r="G23" s="502"/>
      <c r="H23" s="502"/>
      <c r="I23" s="107"/>
      <c r="J23" s="107"/>
      <c r="K23" s="107"/>
    </row>
    <row r="24" spans="1:11">
      <c r="A24" s="233" t="s">
        <v>1333</v>
      </c>
      <c r="B24" s="470">
        <v>1621</v>
      </c>
      <c r="C24" s="470"/>
      <c r="D24" s="470"/>
      <c r="E24" s="502" t="s">
        <v>3544</v>
      </c>
      <c r="F24" s="502"/>
      <c r="G24" s="502"/>
      <c r="H24" s="502"/>
      <c r="I24" s="107"/>
      <c r="J24" s="107"/>
      <c r="K24" s="107"/>
    </row>
    <row r="25" spans="1:11" ht="15.6">
      <c r="A25" s="222"/>
      <c r="B25" s="222"/>
      <c r="C25" s="222"/>
      <c r="D25" s="222"/>
      <c r="E25" s="508"/>
      <c r="F25" s="508"/>
      <c r="G25" s="508"/>
      <c r="H25" s="508"/>
      <c r="I25" s="222"/>
      <c r="J25" s="222"/>
      <c r="K25" s="222"/>
    </row>
    <row r="26" spans="1:11" ht="15.75" customHeight="1">
      <c r="A26" s="509" t="s">
        <v>3555</v>
      </c>
      <c r="B26" s="509"/>
      <c r="C26" s="509"/>
      <c r="D26" s="509"/>
      <c r="E26" s="509"/>
      <c r="F26" s="509"/>
      <c r="G26" s="509"/>
      <c r="H26" s="509"/>
      <c r="I26" s="509"/>
      <c r="J26" s="509"/>
      <c r="K26" s="509"/>
    </row>
    <row r="27" spans="1:11" ht="25.5" customHeight="1">
      <c r="A27" s="472" t="s">
        <v>108</v>
      </c>
      <c r="B27" s="472" t="s">
        <v>17</v>
      </c>
      <c r="C27" s="472" t="s">
        <v>1339</v>
      </c>
      <c r="D27" s="472" t="s">
        <v>1340</v>
      </c>
      <c r="E27" s="470" t="s">
        <v>1341</v>
      </c>
      <c r="F27" s="470"/>
      <c r="G27" s="470"/>
      <c r="H27" s="470"/>
      <c r="I27" s="470"/>
      <c r="J27" s="470"/>
      <c r="K27" s="470"/>
    </row>
    <row r="28" spans="1:11" ht="35.25" customHeight="1">
      <c r="A28" s="473"/>
      <c r="B28" s="473"/>
      <c r="C28" s="473"/>
      <c r="D28" s="473"/>
      <c r="E28" s="214" t="s">
        <v>1334</v>
      </c>
      <c r="F28" s="470" t="s">
        <v>1335</v>
      </c>
      <c r="G28" s="470"/>
      <c r="H28" s="470" t="s">
        <v>3545</v>
      </c>
      <c r="I28" s="470"/>
      <c r="J28" s="470" t="s">
        <v>1337</v>
      </c>
      <c r="K28" s="470"/>
    </row>
    <row r="29" spans="1:11">
      <c r="A29" s="214">
        <v>1</v>
      </c>
      <c r="B29" s="214">
        <v>2</v>
      </c>
      <c r="C29" s="214" t="s">
        <v>12</v>
      </c>
      <c r="D29" s="214">
        <v>4</v>
      </c>
      <c r="E29" s="214">
        <v>5</v>
      </c>
      <c r="F29" s="470">
        <v>6</v>
      </c>
      <c r="G29" s="470"/>
      <c r="H29" s="470">
        <v>7</v>
      </c>
      <c r="I29" s="470"/>
      <c r="J29" s="502">
        <v>8</v>
      </c>
      <c r="K29" s="502"/>
    </row>
    <row r="30" spans="1:11">
      <c r="A30" s="220" t="s">
        <v>1342</v>
      </c>
      <c r="B30" s="247">
        <v>1701</v>
      </c>
      <c r="C30" s="259">
        <f>'Раздел 17'!D5</f>
        <v>1633.5</v>
      </c>
      <c r="D30" s="254">
        <f>'Раздел 17'!E5</f>
        <v>0</v>
      </c>
      <c r="E30" s="253">
        <f>'Раздел 17'!F5</f>
        <v>0</v>
      </c>
      <c r="F30" s="507">
        <f>'Раздел 17'!G5</f>
        <v>1633.5</v>
      </c>
      <c r="G30" s="507"/>
      <c r="H30" s="507">
        <f>'Раздел 17'!H5</f>
        <v>0</v>
      </c>
      <c r="I30" s="507"/>
      <c r="J30" s="506">
        <f>'Раздел 17'!I5</f>
        <v>0</v>
      </c>
      <c r="K30" s="502"/>
    </row>
    <row r="31" spans="1:11" ht="26.4">
      <c r="A31" s="215" t="s">
        <v>1343</v>
      </c>
      <c r="B31" s="247">
        <v>1702</v>
      </c>
      <c r="C31" s="259">
        <f>'Раздел 17'!D6</f>
        <v>931.3</v>
      </c>
      <c r="D31" s="254">
        <f>'Раздел 17'!E6</f>
        <v>0</v>
      </c>
      <c r="E31" s="254">
        <f>'Раздел 17'!F6</f>
        <v>0</v>
      </c>
      <c r="F31" s="507">
        <f>'Раздел 17'!G6</f>
        <v>931.3</v>
      </c>
      <c r="G31" s="507"/>
      <c r="H31" s="507">
        <f>'Раздел 17'!H6</f>
        <v>0</v>
      </c>
      <c r="I31" s="507"/>
      <c r="J31" s="506">
        <f>'Раздел 17'!I6</f>
        <v>0</v>
      </c>
      <c r="K31" s="502"/>
    </row>
    <row r="32" spans="1:11">
      <c r="A32" s="220" t="s">
        <v>1344</v>
      </c>
      <c r="B32" s="247">
        <v>1703</v>
      </c>
      <c r="C32" s="259">
        <f>'Раздел 17'!D7</f>
        <v>4988.7</v>
      </c>
      <c r="D32" s="254">
        <f>'Раздел 17'!E7</f>
        <v>0</v>
      </c>
      <c r="E32" s="254">
        <f>'Раздел 17'!F7</f>
        <v>0</v>
      </c>
      <c r="F32" s="507">
        <f>'Раздел 17'!G7</f>
        <v>4988.7</v>
      </c>
      <c r="G32" s="507"/>
      <c r="H32" s="507">
        <f>'Раздел 17'!H7</f>
        <v>0</v>
      </c>
      <c r="I32" s="507"/>
      <c r="J32" s="506">
        <f>'Раздел 17'!I7</f>
        <v>0</v>
      </c>
      <c r="K32" s="502"/>
    </row>
    <row r="33" spans="1:11" ht="26.4">
      <c r="A33" s="215" t="s">
        <v>1345</v>
      </c>
      <c r="B33" s="247">
        <v>1704</v>
      </c>
      <c r="C33" s="259">
        <f>'Раздел 17'!D8</f>
        <v>1677.6</v>
      </c>
      <c r="D33" s="254">
        <f>'Раздел 17'!E8</f>
        <v>0</v>
      </c>
      <c r="E33" s="254">
        <f>'Раздел 17'!F8</f>
        <v>0</v>
      </c>
      <c r="F33" s="507">
        <f>'Раздел 17'!G8</f>
        <v>1677.6</v>
      </c>
      <c r="G33" s="507"/>
      <c r="H33" s="507">
        <f>'Раздел 17'!H8</f>
        <v>0</v>
      </c>
      <c r="I33" s="507"/>
      <c r="J33" s="506">
        <f>'Раздел 17'!I8</f>
        <v>0</v>
      </c>
      <c r="K33" s="502"/>
    </row>
  </sheetData>
  <sheetProtection password="CF7A" sheet="1" objects="1" scenarios="1" formatColumns="0" formatRows="0" autoFilter="0"/>
  <mergeCells count="72">
    <mergeCell ref="J28:K28"/>
    <mergeCell ref="H28:I28"/>
    <mergeCell ref="F28:G28"/>
    <mergeCell ref="E27:K27"/>
    <mergeCell ref="A26:K26"/>
    <mergeCell ref="E9:H9"/>
    <mergeCell ref="E11:H11"/>
    <mergeCell ref="E13:H13"/>
    <mergeCell ref="E12:H12"/>
    <mergeCell ref="E14:H14"/>
    <mergeCell ref="E10:H10"/>
    <mergeCell ref="E24:H24"/>
    <mergeCell ref="E23:H23"/>
    <mergeCell ref="E22:H22"/>
    <mergeCell ref="E20:H20"/>
    <mergeCell ref="E21:H21"/>
    <mergeCell ref="E4:H4"/>
    <mergeCell ref="E6:H6"/>
    <mergeCell ref="E5:H5"/>
    <mergeCell ref="E7:H7"/>
    <mergeCell ref="E8:H8"/>
    <mergeCell ref="B16:D16"/>
    <mergeCell ref="B17:D17"/>
    <mergeCell ref="B18:D18"/>
    <mergeCell ref="B19:D19"/>
    <mergeCell ref="E15:H15"/>
    <mergeCell ref="E19:H19"/>
    <mergeCell ref="E18:H18"/>
    <mergeCell ref="E17:H17"/>
    <mergeCell ref="E16:H16"/>
    <mergeCell ref="B7:D7"/>
    <mergeCell ref="B8:D8"/>
    <mergeCell ref="B2:D2"/>
    <mergeCell ref="B14:D14"/>
    <mergeCell ref="B15:D15"/>
    <mergeCell ref="F32:G32"/>
    <mergeCell ref="F33:G33"/>
    <mergeCell ref="B20:D20"/>
    <mergeCell ref="B21:D21"/>
    <mergeCell ref="F29:G29"/>
    <mergeCell ref="F30:G30"/>
    <mergeCell ref="F31:G31"/>
    <mergeCell ref="B23:D23"/>
    <mergeCell ref="B22:D22"/>
    <mergeCell ref="B24:D24"/>
    <mergeCell ref="E25:H25"/>
    <mergeCell ref="H32:I32"/>
    <mergeCell ref="H33:I33"/>
    <mergeCell ref="H29:I29"/>
    <mergeCell ref="H30:I30"/>
    <mergeCell ref="H31:I31"/>
    <mergeCell ref="J29:K29"/>
    <mergeCell ref="J30:K30"/>
    <mergeCell ref="J31:K31"/>
    <mergeCell ref="J32:K32"/>
    <mergeCell ref="J33:K33"/>
    <mergeCell ref="E3:H3"/>
    <mergeCell ref="B3:D3"/>
    <mergeCell ref="E2:H2"/>
    <mergeCell ref="A1:J1"/>
    <mergeCell ref="A27:A28"/>
    <mergeCell ref="B27:B28"/>
    <mergeCell ref="B9:D9"/>
    <mergeCell ref="C27:C28"/>
    <mergeCell ref="D27:D28"/>
    <mergeCell ref="B10:D10"/>
    <mergeCell ref="B11:D11"/>
    <mergeCell ref="B12:D12"/>
    <mergeCell ref="B13:D13"/>
    <mergeCell ref="B5:D5"/>
    <mergeCell ref="B4:D4"/>
    <mergeCell ref="B6:D6"/>
  </mergeCells>
  <conditionalFormatting sqref="A26">
    <cfRule type="expression" dxfId="3" priority="2" stopIfTrue="1">
      <formula>'ПЕЧАТЬ стр. 13'!#REF!&lt;&gt;'ПЕЧАТЬ стр. 13'!#REF!</formula>
    </cfRule>
  </conditionalFormatting>
  <conditionalFormatting sqref="A27">
    <cfRule type="expression" dxfId="2" priority="3" stopIfTrue="1">
      <formula>'ПЕЧАТЬ стр. 13'!#REF!&lt;&gt;'ПЕЧАТЬ стр. 13'!#REF!</formula>
    </cfRule>
  </conditionalFormatting>
  <pageMargins left="0.51181102362204722" right="0.51181102362204722" top="0.59055118110236227" bottom="0.39370078740157483" header="0" footer="0"/>
  <pageSetup paperSize="9" scale="83" fitToHeight="0" orientation="landscape" useFirstPageNumber="1" horizontalDpi="300" verticalDpi="300" r:id="rId1"/>
  <headerFooter alignWithMargins="0"/>
</worksheet>
</file>

<file path=xl/worksheets/sheet45.xml><?xml version="1.0" encoding="utf-8"?>
<worksheet xmlns="http://schemas.openxmlformats.org/spreadsheetml/2006/main" xmlns:r="http://schemas.openxmlformats.org/officeDocument/2006/relationships">
  <sheetPr codeName="Лист49">
    <tabColor rgb="FFFFFF00"/>
    <pageSetUpPr fitToPage="1"/>
  </sheetPr>
  <dimension ref="A1:H30"/>
  <sheetViews>
    <sheetView view="pageBreakPreview" zoomScaleNormal="100" zoomScaleSheetLayoutView="100" workbookViewId="0">
      <selection activeCell="E21" sqref="E21"/>
    </sheetView>
  </sheetViews>
  <sheetFormatPr defaultRowHeight="13.2"/>
  <cols>
    <col min="1" max="1" width="36.6640625" customWidth="1"/>
    <col min="2" max="2" width="9.88671875" bestFit="1" customWidth="1"/>
    <col min="3" max="3" width="17.5546875" customWidth="1"/>
    <col min="4" max="4" width="16.88671875" customWidth="1"/>
    <col min="5" max="5" width="10.6640625" customWidth="1"/>
    <col min="6" max="6" width="42.44140625" customWidth="1"/>
    <col min="8" max="8" width="29.44140625" customWidth="1"/>
  </cols>
  <sheetData>
    <row r="1" spans="1:8" ht="99.75" customHeight="1">
      <c r="A1" s="513" t="s">
        <v>3559</v>
      </c>
      <c r="B1" s="513"/>
      <c r="C1" s="513"/>
      <c r="D1" s="513"/>
      <c r="F1" s="513" t="s">
        <v>3546</v>
      </c>
      <c r="G1" s="513"/>
      <c r="H1" s="513"/>
    </row>
    <row r="2" spans="1:8">
      <c r="A2" s="299" t="s">
        <v>16</v>
      </c>
      <c r="B2" s="299" t="s">
        <v>17</v>
      </c>
      <c r="C2" s="218" t="s">
        <v>1347</v>
      </c>
      <c r="F2" s="218" t="s">
        <v>95</v>
      </c>
      <c r="G2" s="218" t="s">
        <v>17</v>
      </c>
      <c r="H2" s="218" t="s">
        <v>1347</v>
      </c>
    </row>
    <row r="3" spans="1:8">
      <c r="A3" s="299">
        <v>1</v>
      </c>
      <c r="B3" s="299">
        <v>2</v>
      </c>
      <c r="C3" s="218" t="s">
        <v>12</v>
      </c>
      <c r="F3" s="218">
        <v>1</v>
      </c>
      <c r="G3" s="218">
        <v>2</v>
      </c>
      <c r="H3" s="218" t="s">
        <v>12</v>
      </c>
    </row>
    <row r="4" spans="1:8" ht="54" customHeight="1">
      <c r="A4" s="220" t="s">
        <v>1348</v>
      </c>
      <c r="B4" s="299">
        <v>1801</v>
      </c>
      <c r="C4" s="301">
        <f>'Раздел 18'!D4</f>
        <v>2</v>
      </c>
      <c r="F4" s="260" t="s">
        <v>1351</v>
      </c>
      <c r="G4" s="218">
        <v>1901</v>
      </c>
      <c r="H4" s="301">
        <f>'Раздел 19'!D4</f>
        <v>2</v>
      </c>
    </row>
    <row r="5" spans="1:8">
      <c r="A5" s="300" t="s">
        <v>1081</v>
      </c>
      <c r="B5" s="299">
        <v>1802</v>
      </c>
      <c r="C5" s="301">
        <f>'Раздел 18'!D5</f>
        <v>2</v>
      </c>
      <c r="F5" s="233" t="s">
        <v>1090</v>
      </c>
      <c r="G5" s="218">
        <v>1902</v>
      </c>
      <c r="H5" s="301">
        <f>'Раздел 19'!D5</f>
        <v>2</v>
      </c>
    </row>
    <row r="6" spans="1:8">
      <c r="A6" s="300" t="s">
        <v>1082</v>
      </c>
      <c r="B6" s="299">
        <v>1803</v>
      </c>
      <c r="C6" s="301">
        <f>'Раздел 18'!D6</f>
        <v>1</v>
      </c>
      <c r="F6" s="233" t="s">
        <v>1091</v>
      </c>
      <c r="G6" s="218">
        <v>1903</v>
      </c>
      <c r="H6" s="301">
        <f>'Раздел 19'!D6</f>
        <v>2</v>
      </c>
    </row>
    <row r="7" spans="1:8">
      <c r="A7" s="300" t="s">
        <v>1083</v>
      </c>
      <c r="B7" s="299">
        <v>1804</v>
      </c>
      <c r="C7" s="301">
        <f>'Раздел 18'!D7</f>
        <v>2</v>
      </c>
      <c r="F7" s="233" t="s">
        <v>1092</v>
      </c>
      <c r="G7" s="218">
        <v>1904</v>
      </c>
      <c r="H7" s="301">
        <f>'Раздел 19'!D7</f>
        <v>2</v>
      </c>
    </row>
    <row r="8" spans="1:8">
      <c r="A8" s="300" t="s">
        <v>1084</v>
      </c>
      <c r="B8" s="299">
        <v>1805</v>
      </c>
      <c r="C8" s="301">
        <f>'Раздел 18'!D8</f>
        <v>2</v>
      </c>
      <c r="F8" s="233" t="s">
        <v>1093</v>
      </c>
      <c r="G8" s="218">
        <v>1905</v>
      </c>
      <c r="H8" s="301">
        <f>'Раздел 19'!D8</f>
        <v>1</v>
      </c>
    </row>
    <row r="9" spans="1:8" ht="30.75" customHeight="1">
      <c r="A9" s="300" t="s">
        <v>1085</v>
      </c>
      <c r="B9" s="299">
        <v>1806</v>
      </c>
      <c r="C9" s="301">
        <f>'Раздел 18'!D9</f>
        <v>2</v>
      </c>
      <c r="F9" s="233" t="s">
        <v>1094</v>
      </c>
      <c r="G9" s="218">
        <v>1906</v>
      </c>
      <c r="H9" s="301">
        <f>'Раздел 19'!D9</f>
        <v>1</v>
      </c>
    </row>
    <row r="10" spans="1:8" ht="26.4">
      <c r="A10" s="300" t="s">
        <v>1086</v>
      </c>
      <c r="B10" s="299">
        <v>1807</v>
      </c>
      <c r="C10" s="301">
        <f>'Раздел 18'!D10</f>
        <v>1</v>
      </c>
      <c r="F10" s="233" t="s">
        <v>1095</v>
      </c>
      <c r="G10" s="218">
        <v>1907</v>
      </c>
      <c r="H10" s="301">
        <f>'Раздел 19'!D10</f>
        <v>2</v>
      </c>
    </row>
    <row r="11" spans="1:8" ht="15.75" customHeight="1">
      <c r="A11" s="300" t="s">
        <v>1349</v>
      </c>
      <c r="B11" s="299">
        <v>1808</v>
      </c>
      <c r="C11" s="301">
        <f>'Раздел 18'!D11</f>
        <v>1</v>
      </c>
      <c r="F11" s="233" t="s">
        <v>1352</v>
      </c>
      <c r="G11" s="218">
        <v>1908</v>
      </c>
      <c r="H11" s="301">
        <f>'Раздел 19'!D11</f>
        <v>2</v>
      </c>
    </row>
    <row r="12" spans="1:8">
      <c r="A12" s="300" t="s">
        <v>1087</v>
      </c>
      <c r="B12" s="299">
        <v>1809</v>
      </c>
      <c r="C12" s="301">
        <f>'Раздел 18'!D12</f>
        <v>1</v>
      </c>
    </row>
    <row r="13" spans="1:8">
      <c r="A13" s="300" t="s">
        <v>1088</v>
      </c>
      <c r="B13" s="299">
        <v>1810</v>
      </c>
      <c r="C13" s="301">
        <f>'Раздел 18'!D13</f>
        <v>2</v>
      </c>
    </row>
    <row r="14" spans="1:8">
      <c r="A14" s="300" t="s">
        <v>1089</v>
      </c>
      <c r="B14" s="299">
        <v>1811</v>
      </c>
      <c r="C14" s="301">
        <f>'Раздел 18'!D14</f>
        <v>2</v>
      </c>
    </row>
    <row r="15" spans="1:8" ht="11.25" customHeight="1"/>
    <row r="16" spans="1:8" hidden="1"/>
    <row r="17" spans="1:8" ht="61.5" customHeight="1">
      <c r="A17" s="514" t="s">
        <v>3558</v>
      </c>
      <c r="B17" s="514"/>
      <c r="C17" s="514"/>
      <c r="D17" s="514"/>
      <c r="E17" s="514"/>
      <c r="F17" s="514"/>
      <c r="G17" s="514"/>
      <c r="H17" s="514"/>
    </row>
    <row r="18" spans="1:8">
      <c r="A18" s="470" t="s">
        <v>108</v>
      </c>
      <c r="B18" s="470"/>
      <c r="C18" s="470"/>
      <c r="D18" s="218" t="s">
        <v>17</v>
      </c>
      <c r="E18" s="218" t="s">
        <v>68</v>
      </c>
      <c r="F18" s="477" t="s">
        <v>1096</v>
      </c>
      <c r="G18" s="477"/>
    </row>
    <row r="19" spans="1:8">
      <c r="A19" s="470">
        <v>1</v>
      </c>
      <c r="B19" s="470"/>
      <c r="C19" s="470"/>
      <c r="D19" s="218">
        <v>2</v>
      </c>
      <c r="E19" s="234">
        <v>3</v>
      </c>
      <c r="F19" s="515">
        <v>4</v>
      </c>
      <c r="G19" s="516"/>
    </row>
    <row r="20" spans="1:8">
      <c r="A20" s="510" t="s">
        <v>1354</v>
      </c>
      <c r="B20" s="510"/>
      <c r="C20" s="510"/>
      <c r="D20" s="218">
        <v>2001</v>
      </c>
      <c r="E20" s="302">
        <f>'Раздел 20'!D4</f>
        <v>5</v>
      </c>
      <c r="F20" s="511">
        <f>'Раздел 20'!E4</f>
        <v>5</v>
      </c>
      <c r="G20" s="512"/>
    </row>
    <row r="21" spans="1:8">
      <c r="A21" s="510" t="s">
        <v>1097</v>
      </c>
      <c r="B21" s="510"/>
      <c r="C21" s="510"/>
      <c r="D21" s="218">
        <v>2002</v>
      </c>
      <c r="E21" s="302">
        <f>'Раздел 20'!D5</f>
        <v>5</v>
      </c>
      <c r="F21" s="511">
        <f>'Раздел 20'!E5</f>
        <v>5</v>
      </c>
      <c r="G21" s="512"/>
    </row>
    <row r="22" spans="1:8">
      <c r="A22" s="510" t="s">
        <v>1098</v>
      </c>
      <c r="B22" s="510"/>
      <c r="C22" s="510"/>
      <c r="D22" s="218">
        <v>2003</v>
      </c>
      <c r="E22" s="302">
        <f>'Раздел 20'!D6</f>
        <v>0</v>
      </c>
      <c r="F22" s="511">
        <f>'Раздел 20'!E6</f>
        <v>0</v>
      </c>
      <c r="G22" s="512"/>
    </row>
    <row r="23" spans="1:8">
      <c r="A23" s="510" t="s">
        <v>1099</v>
      </c>
      <c r="B23" s="510"/>
      <c r="C23" s="510"/>
      <c r="D23" s="218">
        <v>2004</v>
      </c>
      <c r="E23" s="302">
        <f>'Раздел 20'!D7</f>
        <v>5</v>
      </c>
      <c r="F23" s="511">
        <f>'Раздел 20'!E7</f>
        <v>5</v>
      </c>
      <c r="G23" s="512"/>
    </row>
    <row r="24" spans="1:8">
      <c r="A24" s="510" t="s">
        <v>1100</v>
      </c>
      <c r="B24" s="510"/>
      <c r="C24" s="510"/>
      <c r="D24" s="218">
        <v>2005</v>
      </c>
      <c r="E24" s="302">
        <f>'Раздел 20'!D8</f>
        <v>0</v>
      </c>
      <c r="F24" s="511">
        <f>'Раздел 20'!E8</f>
        <v>0</v>
      </c>
      <c r="G24" s="512"/>
    </row>
    <row r="25" spans="1:8">
      <c r="A25" s="510" t="s">
        <v>1101</v>
      </c>
      <c r="B25" s="510"/>
      <c r="C25" s="510"/>
      <c r="D25" s="218">
        <v>2006</v>
      </c>
      <c r="E25" s="302">
        <f>'Раздел 20'!D9</f>
        <v>3</v>
      </c>
      <c r="F25" s="511">
        <f>'Раздел 20'!E9</f>
        <v>0</v>
      </c>
      <c r="G25" s="512"/>
    </row>
    <row r="26" spans="1:8">
      <c r="A26" s="510" t="s">
        <v>1102</v>
      </c>
      <c r="B26" s="510"/>
      <c r="C26" s="510"/>
      <c r="D26" s="218">
        <v>2007</v>
      </c>
      <c r="E26" s="302">
        <f>'Раздел 20'!D10</f>
        <v>0</v>
      </c>
      <c r="F26" s="511">
        <f>'Раздел 20'!E10</f>
        <v>0</v>
      </c>
      <c r="G26" s="512"/>
    </row>
    <row r="27" spans="1:8">
      <c r="A27" s="510" t="s">
        <v>1103</v>
      </c>
      <c r="B27" s="510"/>
      <c r="C27" s="510"/>
      <c r="D27" s="218">
        <v>2008</v>
      </c>
      <c r="E27" s="302">
        <f>'Раздел 20'!D11</f>
        <v>0</v>
      </c>
      <c r="F27" s="511">
        <f>'Раздел 20'!E11</f>
        <v>0</v>
      </c>
      <c r="G27" s="512"/>
    </row>
    <row r="28" spans="1:8">
      <c r="A28" s="510" t="s">
        <v>1104</v>
      </c>
      <c r="B28" s="510"/>
      <c r="C28" s="510"/>
      <c r="D28" s="218">
        <v>2009</v>
      </c>
      <c r="E28" s="302">
        <f>'Раздел 20'!D12</f>
        <v>1</v>
      </c>
      <c r="F28" s="511">
        <f>'Раздел 20'!E12</f>
        <v>0</v>
      </c>
      <c r="G28" s="512"/>
    </row>
    <row r="29" spans="1:8">
      <c r="A29" s="510" t="s">
        <v>1355</v>
      </c>
      <c r="B29" s="510"/>
      <c r="C29" s="510"/>
      <c r="D29" s="218">
        <v>2010</v>
      </c>
      <c r="E29" s="302">
        <f>'Раздел 20'!D13</f>
        <v>1</v>
      </c>
      <c r="F29" s="511">
        <f>'Раздел 20'!E13</f>
        <v>0</v>
      </c>
      <c r="G29" s="512"/>
    </row>
    <row r="30" spans="1:8" ht="30" customHeight="1">
      <c r="A30" s="510" t="s">
        <v>1150</v>
      </c>
      <c r="B30" s="510"/>
      <c r="C30" s="510"/>
      <c r="D30" s="218">
        <v>2011</v>
      </c>
      <c r="E30" s="302">
        <f>'Раздел 20'!D14</f>
        <v>1</v>
      </c>
      <c r="F30" s="511">
        <f>'Раздел 20'!E14</f>
        <v>0</v>
      </c>
      <c r="G30" s="512"/>
    </row>
  </sheetData>
  <sheetProtection password="CF7A" sheet="1" objects="1" scenarios="1" formatColumns="0" formatRows="0" autoFilter="0"/>
  <mergeCells count="29">
    <mergeCell ref="A1:D1"/>
    <mergeCell ref="A20:C20"/>
    <mergeCell ref="F20:G20"/>
    <mergeCell ref="F23:G23"/>
    <mergeCell ref="A24:C24"/>
    <mergeCell ref="F24:G24"/>
    <mergeCell ref="F21:G21"/>
    <mergeCell ref="F1:H1"/>
    <mergeCell ref="A18:C18"/>
    <mergeCell ref="F18:G18"/>
    <mergeCell ref="A19:C19"/>
    <mergeCell ref="A17:H17"/>
    <mergeCell ref="F19:G19"/>
    <mergeCell ref="A21:C21"/>
    <mergeCell ref="A22:C22"/>
    <mergeCell ref="F22:G22"/>
    <mergeCell ref="A30:C30"/>
    <mergeCell ref="F30:G30"/>
    <mergeCell ref="A23:C23"/>
    <mergeCell ref="A28:C28"/>
    <mergeCell ref="F28:G28"/>
    <mergeCell ref="A29:C29"/>
    <mergeCell ref="F29:G29"/>
    <mergeCell ref="A25:C25"/>
    <mergeCell ref="F25:G25"/>
    <mergeCell ref="A26:C26"/>
    <mergeCell ref="F26:G26"/>
    <mergeCell ref="A27:C27"/>
    <mergeCell ref="F27:G27"/>
  </mergeCells>
  <pageMargins left="0.51181102362204722" right="0.51181102362204722" top="0.59055118110236227" bottom="0.39370078740157483" header="0" footer="0"/>
  <pageSetup paperSize="9" scale="80" fitToHeight="0" orientation="landscape" useFirstPageNumber="1" horizontalDpi="300" verticalDpi="300" r:id="rId1"/>
  <headerFooter alignWithMargins="0"/>
</worksheet>
</file>

<file path=xl/worksheets/sheet46.xml><?xml version="1.0" encoding="utf-8"?>
<worksheet xmlns="http://schemas.openxmlformats.org/spreadsheetml/2006/main" xmlns:r="http://schemas.openxmlformats.org/officeDocument/2006/relationships">
  <sheetPr codeName="Лист44">
    <tabColor rgb="FFFFFF00"/>
    <pageSetUpPr fitToPage="1"/>
  </sheetPr>
  <dimension ref="A1:H24"/>
  <sheetViews>
    <sheetView view="pageBreakPreview" zoomScaleNormal="100" zoomScaleSheetLayoutView="100" workbookViewId="0">
      <selection activeCell="D21" sqref="D21:F21"/>
    </sheetView>
  </sheetViews>
  <sheetFormatPr defaultRowHeight="13.2"/>
  <cols>
    <col min="1" max="1" width="59.109375" customWidth="1"/>
    <col min="2" max="2" width="10.109375" customWidth="1"/>
    <col min="3" max="3" width="12.109375" customWidth="1"/>
    <col min="4" max="4" width="17.44140625" customWidth="1"/>
  </cols>
  <sheetData>
    <row r="1" spans="1:8" ht="66" customHeight="1">
      <c r="A1" s="469" t="s">
        <v>3556</v>
      </c>
      <c r="B1" s="469"/>
      <c r="C1" s="469"/>
      <c r="D1" s="469"/>
      <c r="E1" s="469"/>
      <c r="F1" s="469"/>
      <c r="G1" s="469"/>
      <c r="H1" s="469"/>
    </row>
    <row r="2" spans="1:8" ht="39.6">
      <c r="A2" s="214" t="s">
        <v>108</v>
      </c>
      <c r="B2" s="214" t="s">
        <v>17</v>
      </c>
      <c r="C2" s="214" t="s">
        <v>68</v>
      </c>
      <c r="D2" s="214" t="s">
        <v>1459</v>
      </c>
    </row>
    <row r="3" spans="1:8">
      <c r="A3" s="214">
        <v>1</v>
      </c>
      <c r="B3" s="214">
        <v>2</v>
      </c>
      <c r="C3" s="214" t="s">
        <v>12</v>
      </c>
      <c r="D3" s="214">
        <v>4</v>
      </c>
    </row>
    <row r="4" spans="1:8" ht="26.4">
      <c r="A4" s="220" t="s">
        <v>1460</v>
      </c>
      <c r="B4" s="214">
        <v>2101</v>
      </c>
      <c r="C4" s="261">
        <f>'Раздел 21'!D4</f>
        <v>0</v>
      </c>
      <c r="D4" s="261">
        <f>'Раздел 21'!E4</f>
        <v>0</v>
      </c>
    </row>
    <row r="5" spans="1:8" ht="24" customHeight="1">
      <c r="A5" s="215" t="s">
        <v>1471</v>
      </c>
      <c r="B5" s="214">
        <v>2102</v>
      </c>
      <c r="C5" s="261">
        <f>'Раздел 21'!D5</f>
        <v>0</v>
      </c>
      <c r="D5" s="261">
        <f>'Раздел 21'!E5</f>
        <v>0</v>
      </c>
    </row>
    <row r="6" spans="1:8" ht="26.4">
      <c r="A6" s="216" t="s">
        <v>1461</v>
      </c>
      <c r="B6" s="214">
        <v>2103</v>
      </c>
      <c r="C6" s="261">
        <f>'Раздел 21'!D6</f>
        <v>0</v>
      </c>
      <c r="D6" s="261">
        <f>'Раздел 21'!E6</f>
        <v>0</v>
      </c>
    </row>
    <row r="7" spans="1:8">
      <c r="A7" s="216" t="s">
        <v>1462</v>
      </c>
      <c r="B7" s="214">
        <v>2104</v>
      </c>
      <c r="C7" s="261">
        <f>'Раздел 21'!D7</f>
        <v>0</v>
      </c>
      <c r="D7" s="261">
        <f>'Раздел 21'!E7</f>
        <v>0</v>
      </c>
    </row>
    <row r="8" spans="1:8">
      <c r="A8" s="216" t="s">
        <v>1463</v>
      </c>
      <c r="B8" s="214">
        <v>2105</v>
      </c>
      <c r="C8" s="261">
        <f>'Раздел 21'!D8</f>
        <v>0</v>
      </c>
      <c r="D8" s="261">
        <f>'Раздел 21'!E8</f>
        <v>0</v>
      </c>
    </row>
    <row r="9" spans="1:8">
      <c r="A9" s="215" t="s">
        <v>1464</v>
      </c>
      <c r="B9" s="214">
        <v>2106</v>
      </c>
      <c r="C9" s="261">
        <f>'Раздел 21'!D9</f>
        <v>0</v>
      </c>
      <c r="D9" s="261">
        <f>'Раздел 21'!E9</f>
        <v>0</v>
      </c>
    </row>
    <row r="10" spans="1:8">
      <c r="A10" s="215" t="s">
        <v>1465</v>
      </c>
      <c r="B10" s="214">
        <v>2107</v>
      </c>
      <c r="C10" s="261">
        <f>'Раздел 21'!D10</f>
        <v>0</v>
      </c>
      <c r="D10" s="261">
        <f>'Раздел 21'!E10</f>
        <v>0</v>
      </c>
    </row>
    <row r="11" spans="1:8" ht="25.5" customHeight="1">
      <c r="A11" s="215" t="s">
        <v>1466</v>
      </c>
      <c r="B11" s="214">
        <v>2108</v>
      </c>
      <c r="C11" s="261">
        <f>'Раздел 21'!D11</f>
        <v>0</v>
      </c>
      <c r="D11" s="261">
        <f>'Раздел 21'!E11</f>
        <v>0</v>
      </c>
    </row>
    <row r="12" spans="1:8" ht="39" customHeight="1">
      <c r="A12" s="215" t="s">
        <v>1467</v>
      </c>
      <c r="B12" s="214">
        <v>2109</v>
      </c>
      <c r="C12" s="261">
        <f>'Раздел 21'!D12</f>
        <v>0</v>
      </c>
      <c r="D12" s="261">
        <f>'Раздел 21'!E12</f>
        <v>0</v>
      </c>
    </row>
    <row r="13" spans="1:8" ht="30" customHeight="1">
      <c r="A13" s="220" t="s">
        <v>1472</v>
      </c>
      <c r="B13" s="214">
        <v>2110</v>
      </c>
      <c r="C13" s="261">
        <f>'Раздел 21'!D13</f>
        <v>0</v>
      </c>
      <c r="D13" s="261">
        <f>'Раздел 21'!E13</f>
        <v>0</v>
      </c>
    </row>
    <row r="14" spans="1:8">
      <c r="A14" s="233" t="s">
        <v>1473</v>
      </c>
      <c r="B14" s="214">
        <v>2111</v>
      </c>
      <c r="C14" s="261">
        <f>'Раздел 21'!D14</f>
        <v>0</v>
      </c>
      <c r="D14" s="261">
        <f>'Раздел 21'!E14</f>
        <v>0</v>
      </c>
    </row>
    <row r="15" spans="1:8">
      <c r="A15" s="229"/>
      <c r="B15" s="229"/>
      <c r="C15" s="229"/>
      <c r="D15" s="229"/>
    </row>
    <row r="16" spans="1:8" ht="15.75" customHeight="1">
      <c r="A16" s="469" t="s">
        <v>3547</v>
      </c>
      <c r="B16" s="469"/>
      <c r="C16" s="469"/>
      <c r="D16" s="469"/>
      <c r="E16" s="469"/>
      <c r="F16" s="469"/>
      <c r="G16" s="469"/>
      <c r="H16" s="469"/>
    </row>
    <row r="17" spans="1:6" ht="25.5" customHeight="1">
      <c r="A17" s="214" t="s">
        <v>108</v>
      </c>
      <c r="B17" s="214" t="s">
        <v>17</v>
      </c>
      <c r="C17" s="214" t="s">
        <v>68</v>
      </c>
      <c r="D17" s="470" t="s">
        <v>1475</v>
      </c>
      <c r="E17" s="470"/>
      <c r="F17" s="470"/>
    </row>
    <row r="18" spans="1:6">
      <c r="A18" s="214">
        <v>1</v>
      </c>
      <c r="B18" s="214">
        <v>2</v>
      </c>
      <c r="C18" s="214" t="s">
        <v>12</v>
      </c>
      <c r="D18" s="470">
        <v>4</v>
      </c>
      <c r="E18" s="470"/>
      <c r="F18" s="470"/>
    </row>
    <row r="19" spans="1:6">
      <c r="A19" s="220" t="s">
        <v>1476</v>
      </c>
      <c r="B19" s="214">
        <v>2201</v>
      </c>
      <c r="C19" s="261">
        <f>'Раздел 22'!D4</f>
        <v>0</v>
      </c>
      <c r="D19" s="517">
        <f>'Раздел 22'!E4</f>
        <v>0</v>
      </c>
      <c r="E19" s="517"/>
      <c r="F19" s="517"/>
    </row>
    <row r="20" spans="1:6" ht="26.4">
      <c r="A20" s="215" t="s">
        <v>1477</v>
      </c>
      <c r="B20" s="214">
        <v>2202</v>
      </c>
      <c r="C20" s="261">
        <f>'Раздел 22'!D5</f>
        <v>0</v>
      </c>
      <c r="D20" s="517">
        <f>'Раздел 22'!E5</f>
        <v>0</v>
      </c>
      <c r="E20" s="517"/>
      <c r="F20" s="517"/>
    </row>
    <row r="21" spans="1:6">
      <c r="A21" s="215" t="s">
        <v>1478</v>
      </c>
      <c r="B21" s="214">
        <v>2203</v>
      </c>
      <c r="C21" s="261">
        <f>'Раздел 22'!D6</f>
        <v>0</v>
      </c>
      <c r="D21" s="517">
        <f>'Раздел 22'!E6</f>
        <v>0</v>
      </c>
      <c r="E21" s="517"/>
      <c r="F21" s="517"/>
    </row>
    <row r="22" spans="1:6">
      <c r="A22" s="215" t="s">
        <v>1479</v>
      </c>
      <c r="B22" s="214">
        <v>2204</v>
      </c>
      <c r="C22" s="261">
        <f>'Раздел 22'!D7</f>
        <v>0</v>
      </c>
      <c r="D22" s="517">
        <f>'Раздел 22'!E7</f>
        <v>0</v>
      </c>
      <c r="E22" s="517"/>
      <c r="F22" s="517"/>
    </row>
    <row r="23" spans="1:6">
      <c r="A23" s="215" t="s">
        <v>1480</v>
      </c>
      <c r="B23" s="214">
        <v>2205</v>
      </c>
      <c r="C23" s="261">
        <f>'Раздел 22'!D8</f>
        <v>0</v>
      </c>
      <c r="D23" s="517">
        <f>'Раздел 22'!E8</f>
        <v>0</v>
      </c>
      <c r="E23" s="517"/>
      <c r="F23" s="517"/>
    </row>
    <row r="24" spans="1:6">
      <c r="A24" s="233" t="s">
        <v>1481</v>
      </c>
      <c r="B24" s="214">
        <v>2206</v>
      </c>
      <c r="C24" s="261">
        <f>'Раздел 22'!D9</f>
        <v>0</v>
      </c>
      <c r="D24" s="517">
        <f>'Раздел 22'!E9</f>
        <v>0</v>
      </c>
      <c r="E24" s="517"/>
      <c r="F24" s="517"/>
    </row>
  </sheetData>
  <sheetProtection password="CF7A" sheet="1" objects="1" scenarios="1" formatColumns="0" formatRows="0" autoFilter="0"/>
  <mergeCells count="10">
    <mergeCell ref="A1:H1"/>
    <mergeCell ref="D17:F17"/>
    <mergeCell ref="D24:F24"/>
    <mergeCell ref="A16:H16"/>
    <mergeCell ref="D18:F18"/>
    <mergeCell ref="D19:F19"/>
    <mergeCell ref="D20:F20"/>
    <mergeCell ref="D21:F21"/>
    <mergeCell ref="D22:F22"/>
    <mergeCell ref="D23:F23"/>
  </mergeCells>
  <dataValidations count="1">
    <dataValidation type="whole" operator="greaterThanOrEqual" allowBlank="1" showInputMessage="1" showErrorMessage="1" error="Возможен ввод только целых чисел." sqref="C4:D14 C19:D24">
      <formula1>0</formula1>
    </dataValidation>
  </dataValidations>
  <pageMargins left="0.51181102362204722" right="0.51181102362204722" top="0.59055118110236227" bottom="0.39370078740157483" header="0" footer="0"/>
  <pageSetup paperSize="9" fitToHeight="0" orientation="landscape" useFirstPageNumber="1" horizontalDpi="300" verticalDpi="300" r:id="rId1"/>
  <headerFooter alignWithMargins="0"/>
</worksheet>
</file>

<file path=xl/worksheets/sheet47.xml><?xml version="1.0" encoding="utf-8"?>
<worksheet xmlns="http://schemas.openxmlformats.org/spreadsheetml/2006/main" xmlns:r="http://schemas.openxmlformats.org/officeDocument/2006/relationships">
  <sheetPr codeName="Лист48">
    <tabColor rgb="FFFFFF00"/>
    <pageSetUpPr fitToPage="1"/>
  </sheetPr>
  <dimension ref="A1:Z49"/>
  <sheetViews>
    <sheetView view="pageBreakPreview" topLeftCell="A15" zoomScale="85" zoomScaleNormal="100" zoomScaleSheetLayoutView="85" workbookViewId="0">
      <selection activeCell="P20" sqref="P20"/>
    </sheetView>
  </sheetViews>
  <sheetFormatPr defaultColWidth="9.109375" defaultRowHeight="13.8"/>
  <cols>
    <col min="1" max="1" width="48.44140625" style="198" bestFit="1" customWidth="1"/>
    <col min="2" max="14" width="0" style="198" hidden="1" customWidth="1"/>
    <col min="15" max="15" width="7.5546875" style="198" customWidth="1"/>
    <col min="16" max="18" width="13.6640625" style="198" customWidth="1"/>
    <col min="19" max="19" width="15.109375" style="198" customWidth="1"/>
    <col min="20" max="20" width="15.33203125" style="198" customWidth="1"/>
    <col min="21" max="26" width="13.6640625" style="198" customWidth="1"/>
    <col min="27" max="16384" width="9.109375" style="198"/>
  </cols>
  <sheetData>
    <row r="1" spans="1:26" hidden="1"/>
    <row r="2" spans="1:26" hidden="1"/>
    <row r="3" spans="1:26" hidden="1"/>
    <row r="4" spans="1:26" hidden="1"/>
    <row r="5" spans="1:26" hidden="1"/>
    <row r="6" spans="1:26" hidden="1"/>
    <row r="7" spans="1:26" hidden="1"/>
    <row r="8" spans="1:26" hidden="1"/>
    <row r="9" spans="1:26" hidden="1"/>
    <row r="10" spans="1:26" hidden="1"/>
    <row r="11" spans="1:26" hidden="1"/>
    <row r="12" spans="1:26" hidden="1"/>
    <row r="13" spans="1:26" hidden="1"/>
    <row r="14" spans="1:26" hidden="1"/>
    <row r="15" spans="1:26" ht="73.5" customHeight="1">
      <c r="A15" s="519" t="s">
        <v>3557</v>
      </c>
      <c r="B15" s="519"/>
      <c r="C15" s="519"/>
      <c r="D15" s="519"/>
      <c r="E15" s="519"/>
      <c r="F15" s="519"/>
      <c r="G15" s="519"/>
      <c r="H15" s="519"/>
      <c r="I15" s="519"/>
      <c r="J15" s="519"/>
      <c r="K15" s="519"/>
      <c r="L15" s="519"/>
      <c r="M15" s="519"/>
      <c r="N15" s="519"/>
      <c r="O15" s="519"/>
      <c r="P15" s="519"/>
      <c r="Q15" s="519"/>
      <c r="R15" s="519"/>
      <c r="S15" s="519"/>
      <c r="T15" s="519"/>
      <c r="U15" s="519"/>
      <c r="V15" s="519"/>
      <c r="W15" s="519"/>
      <c r="X15" s="519"/>
      <c r="Y15" s="519"/>
      <c r="Z15" s="519"/>
    </row>
    <row r="16" spans="1:26" ht="30.75" customHeight="1">
      <c r="A16" s="520" t="s">
        <v>108</v>
      </c>
      <c r="B16" s="255"/>
      <c r="C16" s="255"/>
      <c r="D16" s="255"/>
      <c r="E16" s="255"/>
      <c r="F16" s="255"/>
      <c r="G16" s="255"/>
      <c r="H16" s="255"/>
      <c r="I16" s="255"/>
      <c r="J16" s="255"/>
      <c r="K16" s="255"/>
      <c r="L16" s="255"/>
      <c r="M16" s="255"/>
      <c r="N16" s="255"/>
      <c r="O16" s="520" t="s">
        <v>96</v>
      </c>
      <c r="P16" s="520" t="s">
        <v>1489</v>
      </c>
      <c r="Q16" s="520"/>
      <c r="R16" s="520" t="s">
        <v>1492</v>
      </c>
      <c r="S16" s="520"/>
      <c r="T16" s="520"/>
      <c r="U16" s="520" t="s">
        <v>1494</v>
      </c>
      <c r="V16" s="520"/>
      <c r="W16" s="520"/>
      <c r="X16" s="520"/>
      <c r="Y16" s="520"/>
      <c r="Z16" s="520"/>
    </row>
    <row r="17" spans="1:26" ht="31.5" customHeight="1">
      <c r="A17" s="520"/>
      <c r="B17" s="255"/>
      <c r="C17" s="255"/>
      <c r="D17" s="255"/>
      <c r="E17" s="255"/>
      <c r="F17" s="255"/>
      <c r="G17" s="255"/>
      <c r="H17" s="255"/>
      <c r="I17" s="255"/>
      <c r="J17" s="255"/>
      <c r="K17" s="255"/>
      <c r="L17" s="255"/>
      <c r="M17" s="255"/>
      <c r="N17" s="255"/>
      <c r="O17" s="520"/>
      <c r="P17" s="520" t="s">
        <v>1490</v>
      </c>
      <c r="Q17" s="520" t="s">
        <v>1491</v>
      </c>
      <c r="R17" s="520" t="s">
        <v>1482</v>
      </c>
      <c r="S17" s="520"/>
      <c r="T17" s="520" t="s">
        <v>1483</v>
      </c>
      <c r="U17" s="520" t="s">
        <v>1495</v>
      </c>
      <c r="V17" s="520"/>
      <c r="W17" s="520"/>
      <c r="X17" s="520" t="s">
        <v>1484</v>
      </c>
      <c r="Y17" s="520"/>
      <c r="Z17" s="520"/>
    </row>
    <row r="18" spans="1:26" ht="92.25" customHeight="1">
      <c r="A18" s="520"/>
      <c r="B18" s="255"/>
      <c r="C18" s="255"/>
      <c r="D18" s="255"/>
      <c r="E18" s="255"/>
      <c r="F18" s="255"/>
      <c r="G18" s="255"/>
      <c r="H18" s="255"/>
      <c r="I18" s="255"/>
      <c r="J18" s="255"/>
      <c r="K18" s="255"/>
      <c r="L18" s="255"/>
      <c r="M18" s="255"/>
      <c r="N18" s="255"/>
      <c r="O18" s="520"/>
      <c r="P18" s="520"/>
      <c r="Q18" s="520"/>
      <c r="R18" s="255" t="s">
        <v>1485</v>
      </c>
      <c r="S18" s="255" t="s">
        <v>1493</v>
      </c>
      <c r="T18" s="520"/>
      <c r="U18" s="255" t="s">
        <v>1486</v>
      </c>
      <c r="V18" s="255" t="s">
        <v>1488</v>
      </c>
      <c r="W18" s="255" t="s">
        <v>1487</v>
      </c>
      <c r="X18" s="255" t="s">
        <v>1486</v>
      </c>
      <c r="Y18" s="255" t="s">
        <v>1488</v>
      </c>
      <c r="Z18" s="255" t="s">
        <v>1487</v>
      </c>
    </row>
    <row r="19" spans="1:26" ht="15.6">
      <c r="A19" s="269">
        <v>1</v>
      </c>
      <c r="B19" s="269"/>
      <c r="C19" s="269"/>
      <c r="D19" s="269"/>
      <c r="E19" s="269"/>
      <c r="F19" s="269"/>
      <c r="G19" s="269"/>
      <c r="H19" s="269"/>
      <c r="I19" s="269"/>
      <c r="J19" s="269"/>
      <c r="K19" s="269"/>
      <c r="L19" s="269"/>
      <c r="M19" s="269"/>
      <c r="N19" s="269"/>
      <c r="O19" s="269">
        <v>2</v>
      </c>
      <c r="P19" s="269">
        <v>3</v>
      </c>
      <c r="Q19" s="269">
        <v>4</v>
      </c>
      <c r="R19" s="269">
        <v>5</v>
      </c>
      <c r="S19" s="269">
        <v>6</v>
      </c>
      <c r="T19" s="269">
        <v>7</v>
      </c>
      <c r="U19" s="269">
        <v>8</v>
      </c>
      <c r="V19" s="269">
        <v>9</v>
      </c>
      <c r="W19" s="269">
        <v>10</v>
      </c>
      <c r="X19" s="269">
        <v>11</v>
      </c>
      <c r="Y19" s="269">
        <v>12</v>
      </c>
      <c r="Z19" s="269">
        <v>13</v>
      </c>
    </row>
    <row r="20" spans="1:26" ht="31.2">
      <c r="A20" s="270" t="s">
        <v>3548</v>
      </c>
      <c r="B20" s="270"/>
      <c r="C20" s="270"/>
      <c r="D20" s="270"/>
      <c r="E20" s="270"/>
      <c r="F20" s="270"/>
      <c r="G20" s="270"/>
      <c r="H20" s="270"/>
      <c r="I20" s="270"/>
      <c r="J20" s="270"/>
      <c r="K20" s="270"/>
      <c r="L20" s="270"/>
      <c r="M20" s="270"/>
      <c r="N20" s="270"/>
      <c r="O20" s="271">
        <v>2301</v>
      </c>
      <c r="P20" s="272">
        <f>'Раздел 23'!P6</f>
        <v>0</v>
      </c>
      <c r="Q20" s="272">
        <f>'Раздел 23'!Q6</f>
        <v>0</v>
      </c>
      <c r="R20" s="272">
        <f>'Раздел 23'!R6</f>
        <v>0</v>
      </c>
      <c r="S20" s="272">
        <f>'Раздел 23'!S6</f>
        <v>0</v>
      </c>
      <c r="T20" s="272">
        <f>'Раздел 23'!T6</f>
        <v>0</v>
      </c>
      <c r="U20" s="272">
        <f>'Раздел 23'!U6</f>
        <v>0</v>
      </c>
      <c r="V20" s="272">
        <f>'Раздел 23'!V6</f>
        <v>0</v>
      </c>
      <c r="W20" s="272">
        <f>'Раздел 23'!W6</f>
        <v>0</v>
      </c>
      <c r="X20" s="272">
        <f>'Раздел 23'!X6</f>
        <v>0</v>
      </c>
      <c r="Y20" s="272">
        <f>'Раздел 23'!Y6</f>
        <v>0</v>
      </c>
      <c r="Z20" s="272">
        <f>'Раздел 23'!Z6</f>
        <v>0</v>
      </c>
    </row>
    <row r="21" spans="1:26" ht="31.2">
      <c r="A21" s="273" t="s">
        <v>3549</v>
      </c>
      <c r="B21" s="270"/>
      <c r="C21" s="270"/>
      <c r="D21" s="270"/>
      <c r="E21" s="270"/>
      <c r="F21" s="270"/>
      <c r="G21" s="270"/>
      <c r="H21" s="270"/>
      <c r="I21" s="270"/>
      <c r="J21" s="270"/>
      <c r="K21" s="270"/>
      <c r="L21" s="270"/>
      <c r="M21" s="270"/>
      <c r="N21" s="270"/>
      <c r="O21" s="271">
        <v>2302</v>
      </c>
      <c r="P21" s="272">
        <f>'Раздел 23'!P7</f>
        <v>0</v>
      </c>
      <c r="Q21" s="272">
        <f>'Раздел 23'!Q7</f>
        <v>0</v>
      </c>
      <c r="R21" s="272">
        <f>'Раздел 23'!R7</f>
        <v>0</v>
      </c>
      <c r="S21" s="272">
        <f>'Раздел 23'!S7</f>
        <v>0</v>
      </c>
      <c r="T21" s="272">
        <f>'Раздел 23'!T7</f>
        <v>0</v>
      </c>
      <c r="U21" s="272">
        <f>'Раздел 23'!U7</f>
        <v>0</v>
      </c>
      <c r="V21" s="272">
        <f>'Раздел 23'!V7</f>
        <v>0</v>
      </c>
      <c r="W21" s="272">
        <f>'Раздел 23'!W7</f>
        <v>0</v>
      </c>
      <c r="X21" s="272">
        <f>'Раздел 23'!X7</f>
        <v>0</v>
      </c>
      <c r="Y21" s="272">
        <f>'Раздел 23'!Y7</f>
        <v>0</v>
      </c>
      <c r="Z21" s="272">
        <f>'Раздел 23'!Z7</f>
        <v>0</v>
      </c>
    </row>
    <row r="22" spans="1:26" ht="31.2">
      <c r="A22" s="274" t="s">
        <v>1284</v>
      </c>
      <c r="B22" s="275"/>
      <c r="C22" s="275"/>
      <c r="D22" s="275"/>
      <c r="E22" s="275"/>
      <c r="F22" s="275"/>
      <c r="G22" s="275"/>
      <c r="H22" s="275"/>
      <c r="I22" s="275"/>
      <c r="J22" s="275"/>
      <c r="K22" s="275"/>
      <c r="L22" s="275"/>
      <c r="M22" s="275"/>
      <c r="N22" s="275"/>
      <c r="O22" s="271">
        <v>2303</v>
      </c>
      <c r="P22" s="272">
        <f>'Раздел 23'!P8</f>
        <v>0</v>
      </c>
      <c r="Q22" s="272">
        <f>'Раздел 23'!Q8</f>
        <v>0</v>
      </c>
      <c r="R22" s="272">
        <f>'Раздел 23'!R8</f>
        <v>0</v>
      </c>
      <c r="S22" s="272">
        <f>'Раздел 23'!S8</f>
        <v>0</v>
      </c>
      <c r="T22" s="272">
        <f>'Раздел 23'!T8</f>
        <v>0</v>
      </c>
      <c r="U22" s="272">
        <f>'Раздел 23'!U8</f>
        <v>0</v>
      </c>
      <c r="V22" s="272">
        <f>'Раздел 23'!V8</f>
        <v>0</v>
      </c>
      <c r="W22" s="272">
        <f>'Раздел 23'!W8</f>
        <v>0</v>
      </c>
      <c r="X22" s="272">
        <f>'Раздел 23'!X8</f>
        <v>0</v>
      </c>
      <c r="Y22" s="272">
        <f>'Раздел 23'!Y8</f>
        <v>0</v>
      </c>
      <c r="Z22" s="272">
        <f>'Раздел 23'!Z8</f>
        <v>0</v>
      </c>
    </row>
    <row r="23" spans="1:26" ht="15.6">
      <c r="A23" s="274" t="s">
        <v>1285</v>
      </c>
      <c r="B23" s="275"/>
      <c r="C23" s="275"/>
      <c r="D23" s="275"/>
      <c r="E23" s="275"/>
      <c r="F23" s="275"/>
      <c r="G23" s="275"/>
      <c r="H23" s="275"/>
      <c r="I23" s="275"/>
      <c r="J23" s="275"/>
      <c r="K23" s="275"/>
      <c r="L23" s="275"/>
      <c r="M23" s="275"/>
      <c r="N23" s="275"/>
      <c r="O23" s="271">
        <v>2304</v>
      </c>
      <c r="P23" s="272">
        <f>'Раздел 23'!P9</f>
        <v>0</v>
      </c>
      <c r="Q23" s="272">
        <f>'Раздел 23'!Q9</f>
        <v>0</v>
      </c>
      <c r="R23" s="272">
        <f>'Раздел 23'!R9</f>
        <v>0</v>
      </c>
      <c r="S23" s="272">
        <f>'Раздел 23'!S9</f>
        <v>0</v>
      </c>
      <c r="T23" s="272">
        <f>'Раздел 23'!T9</f>
        <v>0</v>
      </c>
      <c r="U23" s="272">
        <f>'Раздел 23'!U9</f>
        <v>0</v>
      </c>
      <c r="V23" s="272">
        <f>'Раздел 23'!V9</f>
        <v>0</v>
      </c>
      <c r="W23" s="272">
        <f>'Раздел 23'!W9</f>
        <v>0</v>
      </c>
      <c r="X23" s="272">
        <f>'Раздел 23'!X9</f>
        <v>0</v>
      </c>
      <c r="Y23" s="272">
        <f>'Раздел 23'!Y9</f>
        <v>0</v>
      </c>
      <c r="Z23" s="272">
        <f>'Раздел 23'!Z9</f>
        <v>0</v>
      </c>
    </row>
    <row r="24" spans="1:26" ht="15.6">
      <c r="A24" s="274" t="s">
        <v>1286</v>
      </c>
      <c r="B24" s="275"/>
      <c r="C24" s="275"/>
      <c r="D24" s="275"/>
      <c r="E24" s="275"/>
      <c r="F24" s="275"/>
      <c r="G24" s="275"/>
      <c r="H24" s="275"/>
      <c r="I24" s="275"/>
      <c r="J24" s="275"/>
      <c r="K24" s="275"/>
      <c r="L24" s="275"/>
      <c r="M24" s="275"/>
      <c r="N24" s="275"/>
      <c r="O24" s="271">
        <v>2305</v>
      </c>
      <c r="P24" s="272">
        <f>'Раздел 23'!P10</f>
        <v>0</v>
      </c>
      <c r="Q24" s="272">
        <f>'Раздел 23'!Q10</f>
        <v>0</v>
      </c>
      <c r="R24" s="272">
        <f>'Раздел 23'!R10</f>
        <v>0</v>
      </c>
      <c r="S24" s="272">
        <f>'Раздел 23'!S10</f>
        <v>0</v>
      </c>
      <c r="T24" s="272">
        <f>'Раздел 23'!T10</f>
        <v>0</v>
      </c>
      <c r="U24" s="272">
        <f>'Раздел 23'!U10</f>
        <v>0</v>
      </c>
      <c r="V24" s="272">
        <f>'Раздел 23'!V10</f>
        <v>0</v>
      </c>
      <c r="W24" s="272">
        <f>'Раздел 23'!W10</f>
        <v>0</v>
      </c>
      <c r="X24" s="272">
        <f>'Раздел 23'!X10</f>
        <v>0</v>
      </c>
      <c r="Y24" s="272">
        <f>'Раздел 23'!Y10</f>
        <v>0</v>
      </c>
      <c r="Z24" s="272">
        <f>'Раздел 23'!Z10</f>
        <v>0</v>
      </c>
    </row>
    <row r="25" spans="1:26" ht="15.6">
      <c r="A25" s="273" t="s">
        <v>3550</v>
      </c>
      <c r="B25" s="270"/>
      <c r="C25" s="270"/>
      <c r="D25" s="270"/>
      <c r="E25" s="270"/>
      <c r="F25" s="270"/>
      <c r="G25" s="270"/>
      <c r="H25" s="270"/>
      <c r="I25" s="270"/>
      <c r="J25" s="270"/>
      <c r="K25" s="270"/>
      <c r="L25" s="270"/>
      <c r="M25" s="270"/>
      <c r="N25" s="270"/>
      <c r="O25" s="271">
        <v>2306</v>
      </c>
      <c r="P25" s="272">
        <f>'Раздел 23'!P11</f>
        <v>0</v>
      </c>
      <c r="Q25" s="272">
        <f>'Раздел 23'!Q11</f>
        <v>0</v>
      </c>
      <c r="R25" s="272">
        <f>'Раздел 23'!R11</f>
        <v>0</v>
      </c>
      <c r="S25" s="272">
        <f>'Раздел 23'!S11</f>
        <v>0</v>
      </c>
      <c r="T25" s="272">
        <f>'Раздел 23'!T11</f>
        <v>0</v>
      </c>
      <c r="U25" s="272">
        <f>'Раздел 23'!U11</f>
        <v>0</v>
      </c>
      <c r="V25" s="272">
        <f>'Раздел 23'!V11</f>
        <v>0</v>
      </c>
      <c r="W25" s="272">
        <f>'Раздел 23'!W11</f>
        <v>0</v>
      </c>
      <c r="X25" s="272">
        <f>'Раздел 23'!X11</f>
        <v>0</v>
      </c>
      <c r="Y25" s="272">
        <f>'Раздел 23'!Y11</f>
        <v>0</v>
      </c>
      <c r="Z25" s="272">
        <f>'Раздел 23'!Z11</f>
        <v>0</v>
      </c>
    </row>
    <row r="26" spans="1:26" ht="31.2">
      <c r="A26" s="274" t="s">
        <v>1080</v>
      </c>
      <c r="B26" s="275"/>
      <c r="C26" s="275"/>
      <c r="D26" s="275"/>
      <c r="E26" s="275"/>
      <c r="F26" s="275"/>
      <c r="G26" s="275"/>
      <c r="H26" s="275"/>
      <c r="I26" s="275"/>
      <c r="J26" s="275"/>
      <c r="K26" s="275"/>
      <c r="L26" s="275"/>
      <c r="M26" s="275"/>
      <c r="N26" s="275"/>
      <c r="O26" s="271">
        <v>2307</v>
      </c>
      <c r="P26" s="272">
        <f>'Раздел 23'!P12</f>
        <v>0</v>
      </c>
      <c r="Q26" s="272">
        <f>'Раздел 23'!Q12</f>
        <v>0</v>
      </c>
      <c r="R26" s="272">
        <f>'Раздел 23'!R12</f>
        <v>0</v>
      </c>
      <c r="S26" s="272">
        <f>'Раздел 23'!S12</f>
        <v>0</v>
      </c>
      <c r="T26" s="272">
        <f>'Раздел 23'!T12</f>
        <v>0</v>
      </c>
      <c r="U26" s="272">
        <f>'Раздел 23'!U12</f>
        <v>0</v>
      </c>
      <c r="V26" s="272">
        <f>'Раздел 23'!V12</f>
        <v>0</v>
      </c>
      <c r="W26" s="272">
        <f>'Раздел 23'!W12</f>
        <v>0</v>
      </c>
      <c r="X26" s="272">
        <f>'Раздел 23'!X12</f>
        <v>0</v>
      </c>
      <c r="Y26" s="272">
        <f>'Раздел 23'!Y12</f>
        <v>0</v>
      </c>
      <c r="Z26" s="272">
        <f>'Раздел 23'!Z12</f>
        <v>0</v>
      </c>
    </row>
    <row r="27" spans="1:26" ht="15.6">
      <c r="A27" s="274" t="s">
        <v>113</v>
      </c>
      <c r="B27" s="275"/>
      <c r="C27" s="275"/>
      <c r="D27" s="275"/>
      <c r="E27" s="275"/>
      <c r="F27" s="275"/>
      <c r="G27" s="275"/>
      <c r="H27" s="275"/>
      <c r="I27" s="275"/>
      <c r="J27" s="275"/>
      <c r="K27" s="275"/>
      <c r="L27" s="275"/>
      <c r="M27" s="275"/>
      <c r="N27" s="275"/>
      <c r="O27" s="271">
        <v>2308</v>
      </c>
      <c r="P27" s="272">
        <f>'Раздел 23'!P13</f>
        <v>0</v>
      </c>
      <c r="Q27" s="272">
        <f>'Раздел 23'!Q13</f>
        <v>0</v>
      </c>
      <c r="R27" s="272">
        <f>'Раздел 23'!R13</f>
        <v>0</v>
      </c>
      <c r="S27" s="272">
        <f>'Раздел 23'!S13</f>
        <v>0</v>
      </c>
      <c r="T27" s="272">
        <f>'Раздел 23'!T13</f>
        <v>0</v>
      </c>
      <c r="U27" s="272">
        <f>'Раздел 23'!U13</f>
        <v>0</v>
      </c>
      <c r="V27" s="272">
        <f>'Раздел 23'!V13</f>
        <v>0</v>
      </c>
      <c r="W27" s="272">
        <f>'Раздел 23'!W13</f>
        <v>0</v>
      </c>
      <c r="X27" s="272">
        <f>'Раздел 23'!X13</f>
        <v>0</v>
      </c>
      <c r="Y27" s="272">
        <f>'Раздел 23'!Y13</f>
        <v>0</v>
      </c>
      <c r="Z27" s="272">
        <f>'Раздел 23'!Z13</f>
        <v>0</v>
      </c>
    </row>
    <row r="28" spans="1:26" ht="15.6">
      <c r="A28" s="273" t="s">
        <v>1499</v>
      </c>
      <c r="B28" s="270"/>
      <c r="C28" s="270"/>
      <c r="D28" s="270"/>
      <c r="E28" s="270"/>
      <c r="F28" s="270"/>
      <c r="G28" s="270"/>
      <c r="H28" s="270"/>
      <c r="I28" s="270"/>
      <c r="J28" s="270"/>
      <c r="K28" s="270"/>
      <c r="L28" s="270"/>
      <c r="M28" s="270"/>
      <c r="N28" s="270"/>
      <c r="O28" s="271">
        <v>2309</v>
      </c>
      <c r="P28" s="272">
        <f>'Раздел 23'!P14</f>
        <v>0</v>
      </c>
      <c r="Q28" s="272">
        <f>'Раздел 23'!Q14</f>
        <v>0</v>
      </c>
      <c r="R28" s="272">
        <f>'Раздел 23'!R14</f>
        <v>0</v>
      </c>
      <c r="S28" s="272">
        <f>'Раздел 23'!S14</f>
        <v>0</v>
      </c>
      <c r="T28" s="272">
        <f>'Раздел 23'!T14</f>
        <v>0</v>
      </c>
      <c r="U28" s="272">
        <f>'Раздел 23'!U14</f>
        <v>0</v>
      </c>
      <c r="V28" s="272">
        <f>'Раздел 23'!V14</f>
        <v>0</v>
      </c>
      <c r="W28" s="272">
        <f>'Раздел 23'!W14</f>
        <v>0</v>
      </c>
      <c r="X28" s="272">
        <f>'Раздел 23'!X14</f>
        <v>0</v>
      </c>
      <c r="Y28" s="272">
        <f>'Раздел 23'!Y14</f>
        <v>0</v>
      </c>
      <c r="Z28" s="272">
        <f>'Раздел 23'!Z14</f>
        <v>0</v>
      </c>
    </row>
    <row r="29" spans="1:26" ht="15.6">
      <c r="A29" s="273" t="s">
        <v>1299</v>
      </c>
      <c r="B29" s="270"/>
      <c r="C29" s="270"/>
      <c r="D29" s="270"/>
      <c r="E29" s="270"/>
      <c r="F29" s="270"/>
      <c r="G29" s="270"/>
      <c r="H29" s="270"/>
      <c r="I29" s="270"/>
      <c r="J29" s="270"/>
      <c r="K29" s="270"/>
      <c r="L29" s="270"/>
      <c r="M29" s="270"/>
      <c r="N29" s="270"/>
      <c r="O29" s="271">
        <v>2310</v>
      </c>
      <c r="P29" s="272">
        <f>'Раздел 23'!P15</f>
        <v>0</v>
      </c>
      <c r="Q29" s="272">
        <f>'Раздел 23'!Q15</f>
        <v>0</v>
      </c>
      <c r="R29" s="272">
        <f>'Раздел 23'!R15</f>
        <v>0</v>
      </c>
      <c r="S29" s="272">
        <f>'Раздел 23'!S15</f>
        <v>0</v>
      </c>
      <c r="T29" s="272">
        <f>'Раздел 23'!T15</f>
        <v>0</v>
      </c>
      <c r="U29" s="272">
        <f>'Раздел 23'!U15</f>
        <v>0</v>
      </c>
      <c r="V29" s="272">
        <f>'Раздел 23'!V15</f>
        <v>0</v>
      </c>
      <c r="W29" s="272">
        <f>'Раздел 23'!W15</f>
        <v>0</v>
      </c>
      <c r="X29" s="272">
        <f>'Раздел 23'!X15</f>
        <v>0</v>
      </c>
      <c r="Y29" s="272">
        <f>'Раздел 23'!Y15</f>
        <v>0</v>
      </c>
      <c r="Z29" s="272">
        <f>'Раздел 23'!Z15</f>
        <v>0</v>
      </c>
    </row>
    <row r="31" spans="1:26" ht="15.6">
      <c r="A31" s="518" t="s">
        <v>1500</v>
      </c>
      <c r="B31" s="518"/>
      <c r="C31" s="518"/>
      <c r="D31" s="518"/>
      <c r="E31" s="518"/>
      <c r="F31" s="518"/>
      <c r="G31" s="518"/>
      <c r="H31" s="518"/>
      <c r="I31" s="518"/>
      <c r="J31" s="518"/>
      <c r="K31" s="518"/>
      <c r="L31" s="518"/>
      <c r="M31" s="518"/>
      <c r="N31" s="518"/>
      <c r="O31" s="518"/>
      <c r="P31" s="518"/>
      <c r="Q31" s="518"/>
      <c r="R31" s="518"/>
      <c r="S31" s="518"/>
      <c r="T31" s="518"/>
      <c r="U31" s="518"/>
      <c r="V31" s="518"/>
      <c r="W31" s="518"/>
      <c r="X31" s="518"/>
      <c r="Y31" s="518"/>
      <c r="Z31" s="518"/>
    </row>
    <row r="32" spans="1:26" ht="15.6">
      <c r="A32" s="518" t="s">
        <v>1501</v>
      </c>
      <c r="B32" s="518"/>
      <c r="C32" s="518"/>
      <c r="D32" s="518"/>
      <c r="E32" s="518"/>
      <c r="F32" s="518"/>
      <c r="G32" s="518"/>
      <c r="H32" s="518"/>
      <c r="I32" s="518"/>
      <c r="J32" s="518"/>
      <c r="K32" s="518"/>
      <c r="L32" s="518"/>
      <c r="M32" s="518"/>
      <c r="N32" s="518"/>
      <c r="O32" s="518"/>
      <c r="P32" s="518"/>
      <c r="Q32" s="518"/>
      <c r="R32" s="518"/>
      <c r="S32" s="518"/>
      <c r="T32" s="518"/>
      <c r="U32" s="518"/>
      <c r="V32" s="518"/>
      <c r="W32" s="518"/>
      <c r="X32" s="518"/>
      <c r="Y32" s="518"/>
      <c r="Z32" s="518"/>
    </row>
    <row r="33" spans="1:26" ht="15.6">
      <c r="A33" s="518" t="s">
        <v>1502</v>
      </c>
      <c r="B33" s="518"/>
      <c r="C33" s="518"/>
      <c r="D33" s="518"/>
      <c r="E33" s="518"/>
      <c r="F33" s="518"/>
      <c r="G33" s="518"/>
      <c r="H33" s="518"/>
      <c r="I33" s="518"/>
      <c r="J33" s="518"/>
      <c r="K33" s="518"/>
      <c r="L33" s="518"/>
      <c r="M33" s="518"/>
      <c r="N33" s="518"/>
      <c r="O33" s="518"/>
      <c r="P33" s="518"/>
      <c r="Q33" s="518"/>
      <c r="R33" s="518"/>
      <c r="S33" s="518"/>
      <c r="T33" s="518"/>
      <c r="U33" s="518"/>
      <c r="V33" s="518"/>
      <c r="W33" s="518"/>
      <c r="X33" s="518"/>
      <c r="Y33" s="518"/>
      <c r="Z33" s="518"/>
    </row>
    <row r="35" spans="1:26" ht="79.5" customHeight="1">
      <c r="A35" s="522" t="s">
        <v>3551</v>
      </c>
      <c r="B35" s="522"/>
      <c r="C35" s="522"/>
      <c r="D35" s="522"/>
      <c r="E35" s="522"/>
      <c r="F35" s="522"/>
      <c r="G35" s="522"/>
      <c r="H35" s="522"/>
      <c r="I35" s="522"/>
      <c r="J35" s="522"/>
      <c r="K35" s="522"/>
      <c r="L35" s="522"/>
      <c r="M35" s="522"/>
      <c r="N35" s="522"/>
      <c r="O35" s="522"/>
      <c r="P35" s="522"/>
      <c r="Q35" s="522"/>
      <c r="R35" s="522"/>
      <c r="S35" s="522"/>
      <c r="T35" s="522"/>
      <c r="U35" s="522"/>
      <c r="V35" s="522"/>
      <c r="W35" s="522"/>
      <c r="X35" s="522"/>
      <c r="Y35" s="522"/>
      <c r="Z35" s="522"/>
    </row>
    <row r="36" spans="1:26" ht="31.2">
      <c r="A36" s="524" t="s">
        <v>95</v>
      </c>
      <c r="B36" s="524"/>
      <c r="C36" s="524"/>
      <c r="D36" s="524"/>
      <c r="E36" s="524"/>
      <c r="F36" s="524"/>
      <c r="G36" s="524"/>
      <c r="H36" s="524"/>
      <c r="I36" s="524"/>
      <c r="J36" s="524"/>
      <c r="K36" s="524"/>
      <c r="L36" s="524"/>
      <c r="M36" s="524"/>
      <c r="N36" s="524"/>
      <c r="O36" s="524"/>
      <c r="P36" s="524"/>
      <c r="Q36" s="524"/>
      <c r="R36" s="524"/>
      <c r="S36" s="524"/>
      <c r="T36" s="524"/>
      <c r="U36" s="265" t="s">
        <v>96</v>
      </c>
      <c r="V36" s="265" t="s">
        <v>39</v>
      </c>
      <c r="W36" s="262"/>
      <c r="X36" s="262"/>
      <c r="Y36" s="262"/>
      <c r="Z36" s="262"/>
    </row>
    <row r="37" spans="1:26" ht="15.6">
      <c r="A37" s="523">
        <v>1</v>
      </c>
      <c r="B37" s="523"/>
      <c r="C37" s="523"/>
      <c r="D37" s="523"/>
      <c r="E37" s="523"/>
      <c r="F37" s="523"/>
      <c r="G37" s="523"/>
      <c r="H37" s="523"/>
      <c r="I37" s="523"/>
      <c r="J37" s="523"/>
      <c r="K37" s="523"/>
      <c r="L37" s="523"/>
      <c r="M37" s="523"/>
      <c r="N37" s="523"/>
      <c r="O37" s="523"/>
      <c r="P37" s="523"/>
      <c r="Q37" s="523"/>
      <c r="R37" s="523"/>
      <c r="S37" s="523"/>
      <c r="T37" s="523"/>
      <c r="U37" s="266">
        <v>2</v>
      </c>
      <c r="V37" s="266">
        <v>3</v>
      </c>
    </row>
    <row r="38" spans="1:26" ht="20.25" customHeight="1">
      <c r="A38" s="521" t="s">
        <v>1357</v>
      </c>
      <c r="B38" s="521"/>
      <c r="C38" s="521"/>
      <c r="D38" s="521"/>
      <c r="E38" s="521"/>
      <c r="F38" s="521"/>
      <c r="G38" s="521"/>
      <c r="H38" s="521"/>
      <c r="I38" s="521"/>
      <c r="J38" s="521"/>
      <c r="K38" s="521"/>
      <c r="L38" s="521"/>
      <c r="M38" s="521"/>
      <c r="N38" s="521"/>
      <c r="O38" s="521"/>
      <c r="P38" s="521"/>
      <c r="Q38" s="521"/>
      <c r="R38" s="521"/>
      <c r="S38" s="521"/>
      <c r="T38" s="521"/>
      <c r="U38" s="267" t="s">
        <v>1358</v>
      </c>
      <c r="V38" s="268">
        <f>'Раздел 24'!D4</f>
        <v>34.799999999999997</v>
      </c>
    </row>
    <row r="39" spans="1:26" ht="23.25" customHeight="1">
      <c r="A39" s="521" t="s">
        <v>1106</v>
      </c>
      <c r="B39" s="521"/>
      <c r="C39" s="521"/>
      <c r="D39" s="521"/>
      <c r="E39" s="521"/>
      <c r="F39" s="521"/>
      <c r="G39" s="521"/>
      <c r="H39" s="521"/>
      <c r="I39" s="521"/>
      <c r="J39" s="521"/>
      <c r="K39" s="521"/>
      <c r="L39" s="521"/>
      <c r="M39" s="521"/>
      <c r="N39" s="521"/>
      <c r="O39" s="521"/>
      <c r="P39" s="521"/>
      <c r="Q39" s="521"/>
      <c r="R39" s="521"/>
      <c r="S39" s="521"/>
      <c r="T39" s="521"/>
      <c r="U39" s="267" t="s">
        <v>1360</v>
      </c>
      <c r="V39" s="268">
        <f>'Раздел 24'!D5</f>
        <v>0</v>
      </c>
    </row>
    <row r="40" spans="1:26" ht="24.75" customHeight="1">
      <c r="A40" s="521" t="s">
        <v>1359</v>
      </c>
      <c r="B40" s="521"/>
      <c r="C40" s="521"/>
      <c r="D40" s="521"/>
      <c r="E40" s="521"/>
      <c r="F40" s="521"/>
      <c r="G40" s="521"/>
      <c r="H40" s="521"/>
      <c r="I40" s="521"/>
      <c r="J40" s="521"/>
      <c r="K40" s="521"/>
      <c r="L40" s="521"/>
      <c r="M40" s="521"/>
      <c r="N40" s="521"/>
      <c r="O40" s="521"/>
      <c r="P40" s="521"/>
      <c r="Q40" s="521"/>
      <c r="R40" s="521"/>
      <c r="S40" s="521"/>
      <c r="T40" s="521"/>
      <c r="U40" s="267" t="s">
        <v>1361</v>
      </c>
      <c r="V40" s="268">
        <f>'Раздел 24'!D6</f>
        <v>34.799999999999997</v>
      </c>
    </row>
    <row r="41" spans="1:26" ht="39" customHeight="1">
      <c r="A41" s="521" t="s">
        <v>1130</v>
      </c>
      <c r="B41" s="521"/>
      <c r="C41" s="521"/>
      <c r="D41" s="521"/>
      <c r="E41" s="521"/>
      <c r="F41" s="521"/>
      <c r="G41" s="521"/>
      <c r="H41" s="521"/>
      <c r="I41" s="521"/>
      <c r="J41" s="521"/>
      <c r="K41" s="521"/>
      <c r="L41" s="521"/>
      <c r="M41" s="521"/>
      <c r="N41" s="521"/>
      <c r="O41" s="521"/>
      <c r="P41" s="521"/>
      <c r="Q41" s="521"/>
      <c r="R41" s="521"/>
      <c r="S41" s="521"/>
      <c r="T41" s="521"/>
      <c r="U41" s="267" t="s">
        <v>1362</v>
      </c>
      <c r="V41" s="268">
        <f>'Раздел 24'!D7</f>
        <v>0</v>
      </c>
    </row>
    <row r="42" spans="1:26" ht="30" customHeight="1">
      <c r="A42" s="521" t="s">
        <v>1108</v>
      </c>
      <c r="B42" s="521"/>
      <c r="C42" s="521"/>
      <c r="D42" s="521"/>
      <c r="E42" s="521"/>
      <c r="F42" s="521"/>
      <c r="G42" s="521"/>
      <c r="H42" s="521"/>
      <c r="I42" s="521"/>
      <c r="J42" s="521"/>
      <c r="K42" s="521"/>
      <c r="L42" s="521"/>
      <c r="M42" s="521"/>
      <c r="N42" s="521"/>
      <c r="O42" s="521"/>
      <c r="P42" s="521"/>
      <c r="Q42" s="521"/>
      <c r="R42" s="521"/>
      <c r="S42" s="521"/>
      <c r="T42" s="521"/>
      <c r="U42" s="267" t="s">
        <v>1363</v>
      </c>
      <c r="V42" s="268">
        <f>'Раздел 24'!D8</f>
        <v>0</v>
      </c>
    </row>
    <row r="43" spans="1:26" ht="18" customHeight="1">
      <c r="A43" s="521" t="s">
        <v>127</v>
      </c>
      <c r="B43" s="521"/>
      <c r="C43" s="521"/>
      <c r="D43" s="521"/>
      <c r="E43" s="521"/>
      <c r="F43" s="521"/>
      <c r="G43" s="521"/>
      <c r="H43" s="521"/>
      <c r="I43" s="521"/>
      <c r="J43" s="521"/>
      <c r="K43" s="521"/>
      <c r="L43" s="521"/>
      <c r="M43" s="521"/>
      <c r="N43" s="521"/>
      <c r="O43" s="521"/>
      <c r="P43" s="521"/>
      <c r="Q43" s="521"/>
      <c r="R43" s="521"/>
      <c r="S43" s="521"/>
      <c r="T43" s="521"/>
      <c r="U43" s="267" t="s">
        <v>1364</v>
      </c>
      <c r="V43" s="268">
        <f>'Раздел 24'!D9</f>
        <v>0</v>
      </c>
    </row>
    <row r="44" spans="1:26" ht="16.5" customHeight="1">
      <c r="A44" s="521" t="s">
        <v>128</v>
      </c>
      <c r="B44" s="521"/>
      <c r="C44" s="521"/>
      <c r="D44" s="521"/>
      <c r="E44" s="521"/>
      <c r="F44" s="521"/>
      <c r="G44" s="521"/>
      <c r="H44" s="521"/>
      <c r="I44" s="521"/>
      <c r="J44" s="521"/>
      <c r="K44" s="521"/>
      <c r="L44" s="521"/>
      <c r="M44" s="521"/>
      <c r="N44" s="521"/>
      <c r="O44" s="521"/>
      <c r="P44" s="521"/>
      <c r="Q44" s="521"/>
      <c r="R44" s="521"/>
      <c r="S44" s="521"/>
      <c r="T44" s="521"/>
      <c r="U44" s="267" t="s">
        <v>1365</v>
      </c>
      <c r="V44" s="268">
        <f>'Раздел 24'!D10</f>
        <v>0</v>
      </c>
    </row>
    <row r="45" spans="1:26" ht="19.5" customHeight="1">
      <c r="A45" s="521" t="s">
        <v>129</v>
      </c>
      <c r="B45" s="521"/>
      <c r="C45" s="521"/>
      <c r="D45" s="521"/>
      <c r="E45" s="521"/>
      <c r="F45" s="521"/>
      <c r="G45" s="521"/>
      <c r="H45" s="521"/>
      <c r="I45" s="521"/>
      <c r="J45" s="521"/>
      <c r="K45" s="521"/>
      <c r="L45" s="521"/>
      <c r="M45" s="521"/>
      <c r="N45" s="521"/>
      <c r="O45" s="521"/>
      <c r="P45" s="521"/>
      <c r="Q45" s="521"/>
      <c r="R45" s="521"/>
      <c r="S45" s="521"/>
      <c r="T45" s="521"/>
      <c r="U45" s="267" t="s">
        <v>1366</v>
      </c>
      <c r="V45" s="268">
        <f>'Раздел 24'!D11</f>
        <v>0</v>
      </c>
    </row>
    <row r="46" spans="1:26" ht="15.6">
      <c r="A46" s="521" t="s">
        <v>130</v>
      </c>
      <c r="B46" s="521"/>
      <c r="C46" s="521"/>
      <c r="D46" s="521"/>
      <c r="E46" s="521"/>
      <c r="F46" s="521"/>
      <c r="G46" s="521"/>
      <c r="H46" s="521"/>
      <c r="I46" s="521"/>
      <c r="J46" s="521"/>
      <c r="K46" s="521"/>
      <c r="L46" s="521"/>
      <c r="M46" s="521"/>
      <c r="N46" s="521"/>
      <c r="O46" s="521"/>
      <c r="P46" s="521"/>
      <c r="Q46" s="521"/>
      <c r="R46" s="521"/>
      <c r="S46" s="521"/>
      <c r="T46" s="521"/>
      <c r="U46" s="267" t="s">
        <v>1367</v>
      </c>
      <c r="V46" s="268">
        <f>'Раздел 24'!D12</f>
        <v>34.799999999999997</v>
      </c>
    </row>
    <row r="47" spans="1:26" ht="15.6">
      <c r="A47" s="521" t="s">
        <v>1131</v>
      </c>
      <c r="B47" s="521"/>
      <c r="C47" s="521"/>
      <c r="D47" s="521"/>
      <c r="E47" s="521"/>
      <c r="F47" s="521"/>
      <c r="G47" s="521"/>
      <c r="H47" s="521"/>
      <c r="I47" s="521"/>
      <c r="J47" s="521"/>
      <c r="K47" s="521"/>
      <c r="L47" s="521"/>
      <c r="M47" s="521"/>
      <c r="N47" s="521"/>
      <c r="O47" s="521"/>
      <c r="P47" s="521"/>
      <c r="Q47" s="521"/>
      <c r="R47" s="521"/>
      <c r="S47" s="521"/>
      <c r="T47" s="521"/>
      <c r="U47" s="267" t="s">
        <v>1368</v>
      </c>
      <c r="V47" s="268">
        <f>'Раздел 24'!D13</f>
        <v>21.6</v>
      </c>
    </row>
    <row r="48" spans="1:26" ht="27" customHeight="1">
      <c r="A48" s="521" t="s">
        <v>1109</v>
      </c>
      <c r="B48" s="521"/>
      <c r="C48" s="521"/>
      <c r="D48" s="521"/>
      <c r="E48" s="521"/>
      <c r="F48" s="521"/>
      <c r="G48" s="521"/>
      <c r="H48" s="521"/>
      <c r="I48" s="521"/>
      <c r="J48" s="521"/>
      <c r="K48" s="521"/>
      <c r="L48" s="521"/>
      <c r="M48" s="521"/>
      <c r="N48" s="521"/>
      <c r="O48" s="521"/>
      <c r="P48" s="521"/>
      <c r="Q48" s="521"/>
      <c r="R48" s="521"/>
      <c r="S48" s="521"/>
      <c r="T48" s="521"/>
      <c r="U48" s="267" t="s">
        <v>1369</v>
      </c>
      <c r="V48" s="268">
        <f>'Раздел 24'!D14</f>
        <v>0</v>
      </c>
    </row>
    <row r="49" spans="1:22" ht="18" customHeight="1">
      <c r="A49" s="521" t="s">
        <v>131</v>
      </c>
      <c r="B49" s="521"/>
      <c r="C49" s="521"/>
      <c r="D49" s="521"/>
      <c r="E49" s="521"/>
      <c r="F49" s="521"/>
      <c r="G49" s="521"/>
      <c r="H49" s="521"/>
      <c r="I49" s="521"/>
      <c r="J49" s="521"/>
      <c r="K49" s="521"/>
      <c r="L49" s="521"/>
      <c r="M49" s="521"/>
      <c r="N49" s="521"/>
      <c r="O49" s="521"/>
      <c r="P49" s="521"/>
      <c r="Q49" s="521"/>
      <c r="R49" s="521"/>
      <c r="S49" s="521"/>
      <c r="T49" s="521"/>
      <c r="U49" s="267" t="s">
        <v>1370</v>
      </c>
      <c r="V49" s="268">
        <f>'Раздел 24'!D15</f>
        <v>0</v>
      </c>
    </row>
  </sheetData>
  <sheetProtection password="CF7A" sheet="1" objects="1" scenarios="1" formatColumns="0" formatRows="0" autoFilter="0"/>
  <mergeCells count="30">
    <mergeCell ref="A38:T38"/>
    <mergeCell ref="A39:T39"/>
    <mergeCell ref="A40:T40"/>
    <mergeCell ref="A41:T41"/>
    <mergeCell ref="A42:T42"/>
    <mergeCell ref="A49:T49"/>
    <mergeCell ref="A47:T47"/>
    <mergeCell ref="A48:T48"/>
    <mergeCell ref="U16:Z16"/>
    <mergeCell ref="P17:P18"/>
    <mergeCell ref="Q17:Q18"/>
    <mergeCell ref="R17:S17"/>
    <mergeCell ref="T17:T18"/>
    <mergeCell ref="A35:Z35"/>
    <mergeCell ref="A37:T37"/>
    <mergeCell ref="A36:T36"/>
    <mergeCell ref="A43:T43"/>
    <mergeCell ref="A44:T44"/>
    <mergeCell ref="A45:T45"/>
    <mergeCell ref="A46:T46"/>
    <mergeCell ref="A31:Z31"/>
    <mergeCell ref="A32:Z32"/>
    <mergeCell ref="A33:Z33"/>
    <mergeCell ref="A15:Z15"/>
    <mergeCell ref="A16:A18"/>
    <mergeCell ref="O16:O18"/>
    <mergeCell ref="P16:Q16"/>
    <mergeCell ref="R16:T16"/>
    <mergeCell ref="U17:W17"/>
    <mergeCell ref="X17:Z17"/>
  </mergeCells>
  <dataValidations count="1">
    <dataValidation type="custom" showInputMessage="1" showErrorMessage="1" errorTitle="Ошибка ввода" error="Попытка ввести: данные отличные от числовых; отрицательное число; более одного знака после запятой" sqref="P20:Z29">
      <formula1>IF(AND(INT(P20*10)=P20*10,P20&gt;=0),TRUE,FALSE)</formula1>
    </dataValidation>
  </dataValidations>
  <printOptions horizontalCentered="1"/>
  <pageMargins left="0.39370078740157483" right="0.39370078740157483" top="0.39370078740157483" bottom="0.39370078740157483" header="0" footer="0"/>
  <pageSetup paperSize="9" scale="61" orientation="landscape" blackAndWhite="1" r:id="rId1"/>
  <headerFooter alignWithMargins="0"/>
</worksheet>
</file>

<file path=xl/worksheets/sheet48.xml><?xml version="1.0" encoding="utf-8"?>
<worksheet xmlns="http://schemas.openxmlformats.org/spreadsheetml/2006/main" xmlns:r="http://schemas.openxmlformats.org/officeDocument/2006/relationships">
  <sheetPr codeName="Лист46">
    <tabColor rgb="FFFFFF00"/>
  </sheetPr>
  <dimension ref="A1:F15"/>
  <sheetViews>
    <sheetView view="pageBreakPreview" zoomScaleNormal="100" zoomScaleSheetLayoutView="100" workbookViewId="0">
      <selection activeCell="C6" sqref="C6"/>
    </sheetView>
  </sheetViews>
  <sheetFormatPr defaultColWidth="0.88671875" defaultRowHeight="14.4"/>
  <cols>
    <col min="1" max="1" width="52" style="112" customWidth="1"/>
    <col min="2" max="2" width="10.33203125" style="112" customWidth="1"/>
    <col min="3" max="3" width="33.5546875" style="112" customWidth="1"/>
    <col min="4" max="5" width="11.33203125" style="112" customWidth="1"/>
    <col min="6" max="6" width="8.88671875" style="112" customWidth="1"/>
    <col min="7" max="145" width="11.33203125" style="112" customWidth="1"/>
    <col min="146" max="16384" width="0.88671875" style="112"/>
  </cols>
  <sheetData>
    <row r="1" spans="1:6" ht="79.5" customHeight="1">
      <c r="A1" s="469" t="s">
        <v>3552</v>
      </c>
      <c r="B1" s="469"/>
      <c r="C1" s="469"/>
      <c r="D1" s="469"/>
      <c r="E1" s="469"/>
      <c r="F1" s="469"/>
    </row>
    <row r="2" spans="1:6" s="184" customFormat="1" ht="48.75" customHeight="1">
      <c r="A2" s="283" t="s">
        <v>95</v>
      </c>
      <c r="B2" s="283" t="s">
        <v>96</v>
      </c>
      <c r="C2" s="263" t="s">
        <v>39</v>
      </c>
      <c r="D2" s="277"/>
      <c r="E2" s="277"/>
      <c r="F2" s="277"/>
    </row>
    <row r="3" spans="1:6">
      <c r="A3" s="278">
        <v>1</v>
      </c>
      <c r="B3" s="279">
        <v>2</v>
      </c>
      <c r="C3" s="279">
        <v>3</v>
      </c>
      <c r="D3" s="276"/>
      <c r="E3" s="276"/>
      <c r="F3" s="276"/>
    </row>
    <row r="4" spans="1:6" ht="27.75" customHeight="1">
      <c r="A4" s="280" t="s">
        <v>1372</v>
      </c>
      <c r="B4" s="264" t="s">
        <v>1373</v>
      </c>
      <c r="C4" s="261">
        <f>'Раздел 25'!D4</f>
        <v>34.799999999999997</v>
      </c>
      <c r="D4" s="276"/>
      <c r="E4" s="276"/>
      <c r="F4" s="276"/>
    </row>
    <row r="5" spans="1:6" ht="27">
      <c r="A5" s="281" t="s">
        <v>1111</v>
      </c>
      <c r="B5" s="264" t="s">
        <v>1374</v>
      </c>
      <c r="C5" s="261">
        <f>'Раздел 25'!D5</f>
        <v>0</v>
      </c>
      <c r="D5" s="276"/>
      <c r="E5" s="276"/>
      <c r="F5" s="276"/>
    </row>
    <row r="6" spans="1:6" ht="12.75" customHeight="1">
      <c r="A6" s="281" t="s">
        <v>132</v>
      </c>
      <c r="B6" s="264" t="s">
        <v>1375</v>
      </c>
      <c r="C6" s="261">
        <f>'Раздел 25'!D6</f>
        <v>34.799999999999997</v>
      </c>
      <c r="D6" s="276"/>
      <c r="E6" s="276"/>
      <c r="F6" s="276"/>
    </row>
    <row r="7" spans="1:6" ht="12.75" customHeight="1">
      <c r="A7" s="281" t="s">
        <v>133</v>
      </c>
      <c r="B7" s="264" t="s">
        <v>1376</v>
      </c>
      <c r="C7" s="261">
        <f>'Раздел 25'!D7</f>
        <v>0</v>
      </c>
      <c r="D7" s="276"/>
      <c r="E7" s="276"/>
      <c r="F7" s="276"/>
    </row>
    <row r="8" spans="1:6" ht="27">
      <c r="A8" s="282" t="s">
        <v>1112</v>
      </c>
      <c r="B8" s="264" t="s">
        <v>1377</v>
      </c>
      <c r="C8" s="261">
        <f>'Раздел 25'!D8</f>
        <v>0</v>
      </c>
      <c r="D8" s="276"/>
      <c r="E8" s="276"/>
      <c r="F8" s="276"/>
    </row>
    <row r="9" spans="1:6" ht="12.75" customHeight="1">
      <c r="A9" s="282" t="s">
        <v>134</v>
      </c>
      <c r="B9" s="264" t="s">
        <v>1378</v>
      </c>
      <c r="C9" s="261">
        <f>'Раздел 25'!D9</f>
        <v>0</v>
      </c>
      <c r="D9" s="276"/>
      <c r="E9" s="276"/>
      <c r="F9" s="276"/>
    </row>
    <row r="10" spans="1:6">
      <c r="A10" s="284"/>
      <c r="B10" s="40"/>
      <c r="C10" s="40"/>
      <c r="D10" s="40"/>
      <c r="E10" s="40"/>
      <c r="F10" s="40"/>
    </row>
    <row r="11" spans="1:6">
      <c r="A11" s="285"/>
      <c r="B11" s="40"/>
      <c r="C11" s="40"/>
      <c r="D11" s="40"/>
      <c r="E11" s="40"/>
      <c r="F11" s="40"/>
    </row>
    <row r="12" spans="1:6" ht="76.5" customHeight="1">
      <c r="A12" s="526" t="s">
        <v>69</v>
      </c>
      <c r="B12" s="291"/>
      <c r="C12" s="292"/>
      <c r="D12" s="291"/>
      <c r="E12" s="292"/>
      <c r="F12" s="293"/>
    </row>
    <row r="13" spans="1:6">
      <c r="A13" s="526"/>
      <c r="B13" s="294" t="s">
        <v>70</v>
      </c>
      <c r="C13" s="295"/>
      <c r="D13" s="294" t="s">
        <v>71</v>
      </c>
      <c r="E13" s="295"/>
      <c r="F13" s="294" t="s">
        <v>72</v>
      </c>
    </row>
    <row r="14" spans="1:6">
      <c r="A14" s="526"/>
      <c r="B14" s="291"/>
      <c r="C14" s="292"/>
      <c r="D14" s="296"/>
      <c r="E14" s="292"/>
      <c r="F14" s="293"/>
    </row>
    <row r="15" spans="1:6" ht="33" customHeight="1">
      <c r="A15" s="526"/>
      <c r="B15" s="525" t="s">
        <v>73</v>
      </c>
      <c r="C15" s="525"/>
      <c r="D15" s="525" t="s">
        <v>74</v>
      </c>
      <c r="E15" s="525"/>
      <c r="F15" s="295" t="s">
        <v>77</v>
      </c>
    </row>
  </sheetData>
  <sheetProtection password="CF7A" sheet="1" objects="1" scenarios="1" formatColumns="0" formatRows="0" autoFilter="0"/>
  <mergeCells count="4">
    <mergeCell ref="B15:C15"/>
    <mergeCell ref="A1:F1"/>
    <mergeCell ref="A12:A15"/>
    <mergeCell ref="D15:E15"/>
  </mergeCells>
  <conditionalFormatting sqref="A10">
    <cfRule type="expression" dxfId="1" priority="1" stopIfTrue="1">
      <formula>AND('ПЕЧАТЬ стр. 17'!#REF!&lt;&gt;5,'ПЕЧАТЬ стр. 17'!#REF!&lt;&gt;"")</formula>
    </cfRule>
  </conditionalFormatting>
  <conditionalFormatting sqref="A11">
    <cfRule type="expression" dxfId="0" priority="887" stopIfTrue="1">
      <formula>$C$4&lt;&gt;'ПЕЧАТЬ стр. 17'!#REF!</formula>
    </cfRule>
  </conditionalFormatting>
  <pageMargins left="1.3779527559055118" right="0.78740157480314965" top="0.78740157480314965" bottom="0.39370078740157483" header="0.19685039370078741" footer="0.19685039370078741"/>
  <pageSetup paperSize="9" scale="97"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sheetPr codeName="Лист2">
    <pageSetUpPr fitToPage="1"/>
  </sheetPr>
  <dimension ref="A1:F21"/>
  <sheetViews>
    <sheetView topLeftCell="A3" zoomScaleNormal="100" workbookViewId="0">
      <selection activeCell="C14" sqref="C14:E14"/>
    </sheetView>
  </sheetViews>
  <sheetFormatPr defaultRowHeight="13.2"/>
  <cols>
    <col min="1" max="1" width="23" customWidth="1"/>
    <col min="2" max="5" width="26.33203125" customWidth="1"/>
    <col min="8" max="8" width="9.33203125" customWidth="1"/>
  </cols>
  <sheetData>
    <row r="1" spans="1:6" ht="72.75" customHeight="1">
      <c r="A1" s="320" t="s">
        <v>1</v>
      </c>
      <c r="B1" s="321"/>
      <c r="C1" s="321"/>
      <c r="D1" s="321"/>
      <c r="E1" s="322"/>
      <c r="F1" s="1"/>
    </row>
    <row r="2" spans="1:6" ht="15" customHeight="1">
      <c r="A2" s="2"/>
      <c r="B2" s="2"/>
      <c r="C2" s="2"/>
      <c r="D2" s="2"/>
      <c r="E2" s="2"/>
      <c r="F2" s="3"/>
    </row>
    <row r="3" spans="1:6" ht="15.75" customHeight="1">
      <c r="A3" s="323" t="s">
        <v>2</v>
      </c>
      <c r="B3" s="324"/>
      <c r="C3" s="324"/>
      <c r="D3" s="324"/>
      <c r="E3" s="325"/>
      <c r="F3" s="1"/>
    </row>
    <row r="4" spans="1:6" ht="15.75" customHeight="1">
      <c r="A4" s="2"/>
      <c r="B4" s="2"/>
      <c r="C4" s="2"/>
      <c r="D4" s="2"/>
      <c r="E4" s="2"/>
      <c r="F4" s="3"/>
    </row>
    <row r="5" spans="1:6" ht="57.75" customHeight="1">
      <c r="A5" s="326" t="s">
        <v>3</v>
      </c>
      <c r="B5" s="327"/>
      <c r="C5" s="327"/>
      <c r="D5" s="327"/>
      <c r="E5" s="328"/>
      <c r="F5" s="1"/>
    </row>
    <row r="6" spans="1:6" ht="19.5" customHeight="1" thickBot="1">
      <c r="A6" s="4"/>
      <c r="B6" s="5"/>
      <c r="C6" s="5"/>
      <c r="D6" s="5"/>
      <c r="E6" s="4"/>
      <c r="F6" s="3"/>
    </row>
    <row r="7" spans="1:6" ht="54" customHeight="1">
      <c r="A7" s="6"/>
      <c r="B7" s="329" t="s">
        <v>4</v>
      </c>
      <c r="C7" s="330"/>
      <c r="D7" s="331"/>
      <c r="E7" s="7"/>
      <c r="F7" s="3"/>
    </row>
    <row r="8" spans="1:6" ht="22.5" customHeight="1" thickBot="1">
      <c r="A8" s="6"/>
      <c r="B8" s="332" t="s">
        <v>1161</v>
      </c>
      <c r="C8" s="333"/>
      <c r="D8" s="334"/>
      <c r="E8" s="7"/>
      <c r="F8" s="3"/>
    </row>
    <row r="9" spans="1:6" ht="20.25" customHeight="1">
      <c r="A9" s="9"/>
      <c r="B9" s="4"/>
      <c r="C9" s="4"/>
      <c r="D9" s="4"/>
      <c r="E9" s="8"/>
      <c r="F9" s="3"/>
    </row>
    <row r="10" spans="1:6" ht="17.25" customHeight="1">
      <c r="A10" s="3"/>
      <c r="B10" s="9"/>
      <c r="C10" s="9"/>
      <c r="D10" s="10"/>
      <c r="E10" s="11" t="s">
        <v>0</v>
      </c>
      <c r="F10" s="1"/>
    </row>
    <row r="11" spans="1:6" ht="17.25" customHeight="1">
      <c r="A11" s="3"/>
      <c r="B11" s="9"/>
      <c r="C11" s="9"/>
      <c r="D11" s="3"/>
      <c r="E11" s="12"/>
      <c r="F11" s="3"/>
    </row>
    <row r="12" spans="1:6" ht="15.75" customHeight="1" thickBot="1">
      <c r="A12" s="3"/>
      <c r="B12" s="3"/>
      <c r="C12" s="3"/>
      <c r="D12" s="10"/>
      <c r="E12" s="11" t="s">
        <v>5</v>
      </c>
      <c r="F12" s="1"/>
    </row>
    <row r="13" spans="1:6" ht="15" customHeight="1">
      <c r="A13" s="314" t="s">
        <v>514</v>
      </c>
      <c r="B13" s="315"/>
      <c r="C13" s="316" t="s">
        <v>458</v>
      </c>
      <c r="D13" s="316"/>
      <c r="E13" s="317"/>
      <c r="F13" s="3"/>
    </row>
    <row r="14" spans="1:6" ht="15" customHeight="1">
      <c r="A14" s="314" t="s">
        <v>115</v>
      </c>
      <c r="B14" s="315"/>
      <c r="C14" s="316" t="s">
        <v>853</v>
      </c>
      <c r="D14" s="316"/>
      <c r="E14" s="317"/>
      <c r="F14" s="13"/>
    </row>
    <row r="15" spans="1:6" ht="19.5" customHeight="1" thickBot="1">
      <c r="A15" s="27" t="s">
        <v>6</v>
      </c>
      <c r="B15" s="318" t="str">
        <f>IF(ISNA(VLOOKUP(CONCATENATE(Район,ДетскийСад),Сады,2,FALSE)),"",VLOOKUP(CONCATENATE(Район,ДетскийСад),Сады,2,FALSE))</f>
        <v>161200, ВОЛОГОДСКАЯ ОБЛАСТЬ, БЕЛОЗЕРСКИЙ РАЙОН, БЕЛОЗЕРСК Г, ГАЛАНИЧЕВА УЛ, 36А</v>
      </c>
      <c r="C15" s="318"/>
      <c r="D15" s="318"/>
      <c r="E15" s="319"/>
      <c r="F15" s="13"/>
    </row>
    <row r="16" spans="1:6" ht="21" customHeight="1" thickBot="1">
      <c r="A16" s="14" t="s">
        <v>7</v>
      </c>
      <c r="B16" s="311" t="s">
        <v>8</v>
      </c>
      <c r="C16" s="312"/>
      <c r="D16" s="312"/>
      <c r="E16" s="313"/>
      <c r="F16" s="1"/>
    </row>
    <row r="17" spans="1:6" ht="27" customHeight="1">
      <c r="A17" s="15"/>
      <c r="B17" s="16" t="s">
        <v>9</v>
      </c>
      <c r="C17" s="16"/>
      <c r="D17" s="17"/>
      <c r="E17" s="17"/>
      <c r="F17" s="13"/>
    </row>
    <row r="18" spans="1:6" ht="15.75" customHeight="1">
      <c r="A18" s="18" t="s">
        <v>10</v>
      </c>
      <c r="B18" s="18" t="s">
        <v>11</v>
      </c>
      <c r="C18" s="18" t="s">
        <v>12</v>
      </c>
      <c r="D18" s="18" t="s">
        <v>13</v>
      </c>
      <c r="E18" s="18" t="s">
        <v>14</v>
      </c>
      <c r="F18" s="13"/>
    </row>
    <row r="19" spans="1:6" ht="15.75" customHeight="1">
      <c r="A19" s="19" t="s">
        <v>15</v>
      </c>
      <c r="B19" s="28">
        <f>IF(ISNA(VLOOKUP(CONCATENATE(Район,ДетскийСад),Сады,20,FALSE)),"",VLOOKUP(CONCATENATE(Район,ДетскийСад),Сады,20,FALSE))</f>
        <v>22784031</v>
      </c>
      <c r="C19" s="19"/>
      <c r="D19" s="105"/>
      <c r="E19" s="106"/>
      <c r="F19" s="13"/>
    </row>
    <row r="20" spans="1:6" ht="47.25" customHeight="1">
      <c r="A20" s="4"/>
      <c r="B20" s="4"/>
      <c r="C20" s="4"/>
      <c r="D20" s="20"/>
      <c r="E20" s="20"/>
      <c r="F20" s="3"/>
    </row>
    <row r="21" spans="1:6" ht="25.5" customHeight="1">
      <c r="A21" s="9"/>
      <c r="B21" s="9"/>
      <c r="C21" s="9"/>
      <c r="D21" s="3"/>
      <c r="E21" s="3"/>
      <c r="F21" s="3"/>
    </row>
  </sheetData>
  <sheetProtection password="CF7A" sheet="1" objects="1" scenarios="1" formatColumns="0" formatRows="0" autoFilter="0"/>
  <mergeCells count="11">
    <mergeCell ref="A1:E1"/>
    <mergeCell ref="A3:E3"/>
    <mergeCell ref="A5:E5"/>
    <mergeCell ref="B7:D7"/>
    <mergeCell ref="B8:D8"/>
    <mergeCell ref="B16:E16"/>
    <mergeCell ref="A14:B14"/>
    <mergeCell ref="C14:E14"/>
    <mergeCell ref="B15:E15"/>
    <mergeCell ref="A13:B13"/>
    <mergeCell ref="C13:E13"/>
  </mergeCells>
  <phoneticPr fontId="0" type="noConversion"/>
  <dataValidations count="2">
    <dataValidation type="list" allowBlank="1" showInputMessage="1" showErrorMessage="1" sqref="C13:E13">
      <formula1>Районы</formula1>
    </dataValidation>
    <dataValidation type="list" allowBlank="1" showInputMessage="1" showErrorMessage="1" sqref="C14:E14">
      <formula1>INDIRECT(INDEX(НаименованияСписков,MATCH(Район,Районы,0)))</formula1>
    </dataValidation>
  </dataValidations>
  <pageMargins left="0.51181102362204722" right="0.51181102362204722" top="0.59055118110236227" bottom="0.39370078740157483" header="0" footer="0"/>
  <pageSetup paperSize="9" fitToHeight="0" orientation="landscape" useFirstPageNumber="1"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sheetPr codeName="Лист4">
    <pageSetUpPr fitToPage="1"/>
  </sheetPr>
  <dimension ref="B1:E8"/>
  <sheetViews>
    <sheetView zoomScaleNormal="100" workbookViewId="0">
      <selection activeCell="D18" sqref="D18"/>
    </sheetView>
  </sheetViews>
  <sheetFormatPr defaultRowHeight="13.2"/>
  <cols>
    <col min="2" max="2" width="43.88671875" customWidth="1"/>
    <col min="3" max="3" width="10.33203125" customWidth="1"/>
    <col min="4" max="4" width="20.109375" customWidth="1"/>
    <col min="5" max="5" width="13.6640625" customWidth="1"/>
  </cols>
  <sheetData>
    <row r="1" spans="2:5" ht="18">
      <c r="B1" s="335" t="s">
        <v>1177</v>
      </c>
      <c r="C1" s="336"/>
      <c r="D1" s="335"/>
      <c r="E1" s="13"/>
    </row>
    <row r="2" spans="2:5" ht="33.75" customHeight="1">
      <c r="B2" s="21" t="s">
        <v>95</v>
      </c>
      <c r="C2" s="21" t="s">
        <v>17</v>
      </c>
      <c r="D2" s="21" t="s">
        <v>8</v>
      </c>
      <c r="E2" s="13"/>
    </row>
    <row r="3" spans="2:5" ht="14.4">
      <c r="B3" s="21">
        <v>1</v>
      </c>
      <c r="C3" s="21">
        <v>2</v>
      </c>
      <c r="D3" s="21" t="s">
        <v>12</v>
      </c>
      <c r="E3" s="13"/>
    </row>
    <row r="4" spans="2:5" ht="14.4">
      <c r="B4" s="22" t="s">
        <v>1065</v>
      </c>
      <c r="C4" s="149">
        <v>101</v>
      </c>
      <c r="D4" s="100">
        <f>IF(ISNA(VLOOKUP(CONCATENATE(Район,ДетскийСад),Сады,3,FALSE)),"",VLOOKUP(CONCATENATE(Район,ДетскийСад),Сады,3,FALSE))</f>
        <v>5</v>
      </c>
      <c r="E4" s="13"/>
    </row>
    <row r="5" spans="2:5" ht="14.4">
      <c r="B5" s="22" t="s">
        <v>1066</v>
      </c>
      <c r="C5" s="149">
        <v>102</v>
      </c>
      <c r="D5" s="100">
        <f>IF(ISNA(VLOOKUP(CONCATENATE(Район,ДетскийСад),Сады,4,FALSE)),"",VLOOKUP(CONCATENATE(Район,ДетскийСад),Сады,4,FALSE))</f>
        <v>1</v>
      </c>
      <c r="E5" s="13"/>
    </row>
    <row r="6" spans="2:5" ht="14.4">
      <c r="B6" s="22" t="s">
        <v>1067</v>
      </c>
      <c r="C6" s="149">
        <v>103</v>
      </c>
      <c r="D6" s="29">
        <v>1</v>
      </c>
      <c r="E6" s="13"/>
    </row>
    <row r="7" spans="2:5" ht="14.4">
      <c r="B7" s="22" t="s">
        <v>1068</v>
      </c>
      <c r="C7" s="149">
        <v>104</v>
      </c>
      <c r="D7" s="29">
        <v>2</v>
      </c>
      <c r="E7" s="13"/>
    </row>
    <row r="8" spans="2:5" ht="30" customHeight="1">
      <c r="B8" s="22" t="s">
        <v>1069</v>
      </c>
      <c r="C8" s="149">
        <v>105</v>
      </c>
      <c r="D8" s="29">
        <v>1</v>
      </c>
      <c r="E8" s="13"/>
    </row>
  </sheetData>
  <sheetProtection password="CF7A" sheet="1" objects="1" scenarios="1" formatColumns="0" formatRows="0" autoFilter="0"/>
  <mergeCells count="1">
    <mergeCell ref="B1:D1"/>
  </mergeCells>
  <phoneticPr fontId="0" type="noConversion"/>
  <dataValidations xWindow="663" yWindow="298" count="3">
    <dataValidation type="list" allowBlank="1" showInputMessage="1" showErrorMessage="1" prompt="2 - 5-дневный_x000a_3 - 6-дневный_x000a_14 - 7-дневный (круглосуточно)" sqref="D7">
      <formula1>"2,3,14"</formula1>
    </dataValidation>
    <dataValidation type="list" allowBlank="1" showInputMessage="1" showErrorMessage="1" prompt="1 - да_x000a_2 - нет" sqref="D8">
      <formula1>"1,2"</formula1>
    </dataValidation>
    <dataValidation type="list" allowBlank="1" showInputMessage="1" showErrorMessage="1" prompt="1-функционирует_x000a_2-орг-ция временно не работает из-за проведения кап.ремонта или реконструкции_x000a_3 - орг-ция функционирует и 1 из зданий нах-ся в авар.состоянии_x000a_4 - деятельность приостановлена_x000a_5 - орг-ция функционирует и 1 из зданий требует кап.ремонта" sqref="D6">
      <formula1>"1,2,3,4,5"</formula1>
    </dataValidation>
  </dataValidations>
  <pageMargins left="0.51181102362204722" right="0.51181102362204722" top="0.59055118110236227" bottom="0.39370078740157483" header="0" footer="0"/>
  <pageSetup paperSize="9" scale="95" fitToHeight="0" orientation="landscape" useFirstPageNumber="1" horizontalDpi="300" verticalDpi="300" r:id="rId1"/>
  <headerFooter alignWithMargins="0"/>
</worksheet>
</file>

<file path=xl/worksheets/sheet7.xml><?xml version="1.0" encoding="utf-8"?>
<worksheet xmlns="http://schemas.openxmlformats.org/spreadsheetml/2006/main" xmlns:r="http://schemas.openxmlformats.org/officeDocument/2006/relationships">
  <sheetPr codeName="Лист31">
    <pageSetUpPr fitToPage="1"/>
  </sheetPr>
  <dimension ref="B1:E8"/>
  <sheetViews>
    <sheetView zoomScaleNormal="100" workbookViewId="0">
      <selection activeCell="D17" sqref="D17"/>
    </sheetView>
  </sheetViews>
  <sheetFormatPr defaultRowHeight="13.2"/>
  <cols>
    <col min="2" max="2" width="58" customWidth="1"/>
    <col min="3" max="3" width="8.88671875" customWidth="1"/>
    <col min="4" max="4" width="15.44140625" bestFit="1" customWidth="1"/>
    <col min="5" max="5" width="11.44140625" hidden="1" customWidth="1"/>
  </cols>
  <sheetData>
    <row r="1" spans="2:5" ht="39" customHeight="1">
      <c r="B1" s="337" t="s">
        <v>1164</v>
      </c>
      <c r="C1" s="338"/>
      <c r="D1" s="339"/>
      <c r="E1" s="13"/>
    </row>
    <row r="2" spans="2:5" ht="74.25" customHeight="1">
      <c r="B2" s="133" t="s">
        <v>1165</v>
      </c>
      <c r="C2" s="133" t="s">
        <v>17</v>
      </c>
      <c r="D2" s="21" t="s">
        <v>1166</v>
      </c>
      <c r="E2" s="13"/>
    </row>
    <row r="3" spans="2:5" ht="14.4">
      <c r="B3" s="21">
        <v>1</v>
      </c>
      <c r="C3" s="21">
        <v>2</v>
      </c>
      <c r="D3" s="21">
        <v>3</v>
      </c>
      <c r="E3" s="13"/>
    </row>
    <row r="4" spans="2:5" ht="14.4">
      <c r="B4" s="22" t="s">
        <v>1167</v>
      </c>
      <c r="C4" s="149">
        <v>201</v>
      </c>
      <c r="D4" s="144">
        <v>0</v>
      </c>
      <c r="E4" s="13"/>
    </row>
    <row r="5" spans="2:5" ht="14.4">
      <c r="B5" s="22" t="s">
        <v>1168</v>
      </c>
      <c r="C5" s="149">
        <v>202</v>
      </c>
      <c r="D5" s="144">
        <v>0</v>
      </c>
      <c r="E5" s="13"/>
    </row>
    <row r="6" spans="2:5" ht="14.4">
      <c r="B6" s="22" t="s">
        <v>1169</v>
      </c>
      <c r="C6" s="149">
        <v>203</v>
      </c>
      <c r="D6" s="144">
        <v>111</v>
      </c>
      <c r="E6" s="13"/>
    </row>
    <row r="7" spans="2:5" ht="14.4">
      <c r="B7" s="22" t="s">
        <v>1170</v>
      </c>
      <c r="C7" s="149">
        <v>204</v>
      </c>
      <c r="D7" s="144">
        <v>0</v>
      </c>
      <c r="E7" s="13"/>
    </row>
    <row r="8" spans="2:5" ht="14.4">
      <c r="B8" s="22" t="s">
        <v>1171</v>
      </c>
      <c r="C8" s="149">
        <v>205</v>
      </c>
      <c r="D8" s="144">
        <v>0</v>
      </c>
      <c r="E8" s="13"/>
    </row>
  </sheetData>
  <sheetProtection password="CF7A" sheet="1" objects="1" scenarios="1" formatColumns="0" formatRows="0" autoFilter="0"/>
  <mergeCells count="1">
    <mergeCell ref="B1:D1"/>
  </mergeCells>
  <dataValidations count="1">
    <dataValidation type="whole" operator="greaterThanOrEqual" allowBlank="1" showInputMessage="1" showErrorMessage="1" error="Возможен ввод только целых чисел." sqref="D4:D8">
      <formula1>0</formula1>
    </dataValidation>
  </dataValidations>
  <pageMargins left="0.51181102362204722" right="0.51181102362204722" top="0.59055118110236227" bottom="0.39370078740157483" header="0" footer="0"/>
  <pageSetup paperSize="9" scale="85" fitToHeight="0" orientation="landscape" useFirstPageNumber="1" horizontalDpi="300" verticalDpi="300" r:id="rId1"/>
  <headerFooter alignWithMargins="0"/>
</worksheet>
</file>

<file path=xl/worksheets/sheet8.xml><?xml version="1.0" encoding="utf-8"?>
<worksheet xmlns="http://schemas.openxmlformats.org/spreadsheetml/2006/main" xmlns:r="http://schemas.openxmlformats.org/officeDocument/2006/relationships">
  <sheetPr codeName="Лист7">
    <pageSetUpPr fitToPage="1"/>
  </sheetPr>
  <dimension ref="B1:G7"/>
  <sheetViews>
    <sheetView zoomScaleNormal="100" workbookViewId="0">
      <selection activeCell="B20" sqref="B20"/>
    </sheetView>
  </sheetViews>
  <sheetFormatPr defaultRowHeight="13.2"/>
  <cols>
    <col min="2" max="2" width="43.88671875" customWidth="1"/>
    <col min="3" max="3" width="7.33203125" customWidth="1"/>
    <col min="4" max="4" width="11" customWidth="1"/>
    <col min="5" max="5" width="24" customWidth="1"/>
    <col min="6" max="6" width="20.88671875" customWidth="1"/>
    <col min="7" max="7" width="18.6640625" customWidth="1"/>
  </cols>
  <sheetData>
    <row r="1" spans="2:7" ht="54.75" customHeight="1">
      <c r="B1" s="346" t="s">
        <v>1178</v>
      </c>
      <c r="C1" s="347"/>
      <c r="D1" s="347"/>
      <c r="E1" s="347"/>
      <c r="F1" s="347"/>
      <c r="G1" s="347"/>
    </row>
    <row r="2" spans="2:7" ht="60" customHeight="1">
      <c r="B2" s="342" t="s">
        <v>1174</v>
      </c>
      <c r="C2" s="342" t="s">
        <v>17</v>
      </c>
      <c r="D2" s="340" t="s">
        <v>1117</v>
      </c>
      <c r="E2" s="341"/>
      <c r="F2" s="344" t="s">
        <v>1119</v>
      </c>
      <c r="G2" s="344" t="s">
        <v>1175</v>
      </c>
    </row>
    <row r="3" spans="2:7" ht="75" customHeight="1">
      <c r="B3" s="343"/>
      <c r="C3" s="343"/>
      <c r="D3" s="21" t="s">
        <v>98</v>
      </c>
      <c r="E3" s="21" t="s">
        <v>1118</v>
      </c>
      <c r="F3" s="345"/>
      <c r="G3" s="345"/>
    </row>
    <row r="4" spans="2:7" ht="14.4">
      <c r="B4" s="21">
        <v>1</v>
      </c>
      <c r="C4" s="21">
        <v>2</v>
      </c>
      <c r="D4" s="21" t="s">
        <v>12</v>
      </c>
      <c r="E4" s="21" t="s">
        <v>13</v>
      </c>
      <c r="F4" s="21">
        <v>5</v>
      </c>
      <c r="G4" s="21">
        <v>6</v>
      </c>
    </row>
    <row r="5" spans="2:7" ht="28.8">
      <c r="B5" s="135" t="s">
        <v>1176</v>
      </c>
      <c r="C5" s="150">
        <v>301</v>
      </c>
      <c r="D5" s="139">
        <f>D6+D7</f>
        <v>4</v>
      </c>
      <c r="E5" s="139">
        <f>E6+E7</f>
        <v>0</v>
      </c>
      <c r="F5" s="139">
        <f>F6+F7</f>
        <v>0</v>
      </c>
      <c r="G5" s="139">
        <f>G6+G7</f>
        <v>0</v>
      </c>
    </row>
    <row r="6" spans="2:7" ht="28.8">
      <c r="B6" s="32" t="s">
        <v>1075</v>
      </c>
      <c r="C6" s="150">
        <v>302</v>
      </c>
      <c r="D6" s="146">
        <v>1</v>
      </c>
      <c r="E6" s="146">
        <v>0</v>
      </c>
      <c r="F6" s="146">
        <v>0</v>
      </c>
      <c r="G6" s="146">
        <v>0</v>
      </c>
    </row>
    <row r="7" spans="2:7" ht="14.4">
      <c r="B7" s="32" t="s">
        <v>1076</v>
      </c>
      <c r="C7" s="150">
        <v>303</v>
      </c>
      <c r="D7" s="146">
        <v>3</v>
      </c>
      <c r="E7" s="146">
        <v>0</v>
      </c>
      <c r="F7" s="146">
        <v>0</v>
      </c>
      <c r="G7" s="146">
        <v>0</v>
      </c>
    </row>
  </sheetData>
  <sheetProtection password="CF7A" sheet="1" objects="1" scenarios="1" formatColumns="0" formatRows="0" autoFilter="0"/>
  <mergeCells count="6">
    <mergeCell ref="D2:E2"/>
    <mergeCell ref="B2:B3"/>
    <mergeCell ref="C2:C3"/>
    <mergeCell ref="G2:G3"/>
    <mergeCell ref="B1:G1"/>
    <mergeCell ref="F2:F3"/>
  </mergeCells>
  <phoneticPr fontId="0" type="noConversion"/>
  <dataValidations count="1">
    <dataValidation type="whole" operator="greaterThanOrEqual" allowBlank="1" showInputMessage="1" showErrorMessage="1" error="Возможен ввод только целых чисел." sqref="D5:G7">
      <formula1>0</formula1>
    </dataValidation>
  </dataValidations>
  <pageMargins left="0.51181102362204722" right="0.51181102362204722" top="0.59055118110236227" bottom="0.39370078740157483" header="0" footer="0"/>
  <pageSetup paperSize="9" fitToHeight="0" orientation="landscape" useFirstPageNumber="1"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codeName="Лист34">
    <pageSetUpPr fitToPage="1"/>
  </sheetPr>
  <dimension ref="B1:I32"/>
  <sheetViews>
    <sheetView zoomScale="85" zoomScaleNormal="85" workbookViewId="0">
      <selection activeCell="Q21" sqref="Q21"/>
    </sheetView>
  </sheetViews>
  <sheetFormatPr defaultRowHeight="13.2"/>
  <cols>
    <col min="2" max="2" width="50.109375" customWidth="1"/>
    <col min="3" max="3" width="8.88671875" customWidth="1"/>
    <col min="4" max="4" width="9" customWidth="1"/>
    <col min="5" max="5" width="14.5546875" customWidth="1"/>
    <col min="6" max="6" width="10.44140625" customWidth="1"/>
    <col min="7" max="7" width="9" customWidth="1"/>
    <col min="8" max="8" width="12.6640625" customWidth="1"/>
    <col min="9" max="9" width="16.33203125" customWidth="1"/>
  </cols>
  <sheetData>
    <row r="1" spans="2:9" ht="25.5" customHeight="1">
      <c r="B1" s="349" t="s">
        <v>1182</v>
      </c>
      <c r="C1" s="350"/>
      <c r="D1" s="350"/>
      <c r="E1" s="350"/>
      <c r="F1" s="350"/>
      <c r="G1" s="350"/>
      <c r="H1" s="350"/>
      <c r="I1" s="350"/>
    </row>
    <row r="2" spans="2:9" ht="30" customHeight="1">
      <c r="B2" s="348" t="s">
        <v>108</v>
      </c>
      <c r="C2" s="348" t="s">
        <v>17</v>
      </c>
      <c r="D2" s="348" t="s">
        <v>39</v>
      </c>
      <c r="E2" s="348" t="s">
        <v>1185</v>
      </c>
      <c r="F2" s="348"/>
      <c r="G2" s="348"/>
      <c r="H2" s="348"/>
      <c r="I2" s="348"/>
    </row>
    <row r="3" spans="2:9" ht="29.4" customHeight="1">
      <c r="B3" s="348"/>
      <c r="C3" s="348"/>
      <c r="D3" s="348"/>
      <c r="E3" s="21" t="s">
        <v>1186</v>
      </c>
      <c r="F3" s="21" t="s">
        <v>1187</v>
      </c>
      <c r="G3" s="21" t="s">
        <v>1188</v>
      </c>
      <c r="H3" s="21" t="s">
        <v>1189</v>
      </c>
      <c r="I3" s="145" t="s">
        <v>1190</v>
      </c>
    </row>
    <row r="4" spans="2:9" ht="10.8" customHeight="1">
      <c r="B4" s="21">
        <v>1</v>
      </c>
      <c r="C4" s="21">
        <v>2</v>
      </c>
      <c r="D4" s="21" t="s">
        <v>12</v>
      </c>
      <c r="E4" s="21" t="s">
        <v>13</v>
      </c>
      <c r="F4" s="21" t="s">
        <v>14</v>
      </c>
      <c r="G4" s="21" t="s">
        <v>18</v>
      </c>
      <c r="H4" s="21">
        <v>7</v>
      </c>
      <c r="I4" s="21">
        <v>8</v>
      </c>
    </row>
    <row r="5" spans="2:9" ht="25.8" customHeight="1">
      <c r="B5" s="135" t="s">
        <v>1183</v>
      </c>
      <c r="C5" s="150">
        <v>401</v>
      </c>
      <c r="D5" s="138">
        <f t="shared" ref="D5:I5" si="0">D6+D17+D18+D22+D23+D24+D25</f>
        <v>6</v>
      </c>
      <c r="E5" s="138">
        <f t="shared" si="0"/>
        <v>0</v>
      </c>
      <c r="F5" s="138">
        <f t="shared" si="0"/>
        <v>1</v>
      </c>
      <c r="G5" s="138">
        <f t="shared" si="0"/>
        <v>3</v>
      </c>
      <c r="H5" s="138">
        <f t="shared" si="0"/>
        <v>2</v>
      </c>
      <c r="I5" s="138">
        <f t="shared" si="0"/>
        <v>0</v>
      </c>
    </row>
    <row r="6" spans="2:9" ht="28.8">
      <c r="B6" s="32" t="s">
        <v>1072</v>
      </c>
      <c r="C6" s="150">
        <v>402</v>
      </c>
      <c r="D6" s="138">
        <f t="shared" ref="D6:I6" si="1">SUM(D7,D8,D10,D11,D12,D14,D15,D16)</f>
        <v>1</v>
      </c>
      <c r="E6" s="138">
        <f t="shared" si="1"/>
        <v>0</v>
      </c>
      <c r="F6" s="138">
        <f t="shared" si="1"/>
        <v>0</v>
      </c>
      <c r="G6" s="138">
        <f t="shared" si="1"/>
        <v>0</v>
      </c>
      <c r="H6" s="138">
        <f t="shared" si="1"/>
        <v>1</v>
      </c>
      <c r="I6" s="138">
        <f t="shared" si="1"/>
        <v>0</v>
      </c>
    </row>
    <row r="7" spans="2:9" ht="28.8">
      <c r="B7" s="33" t="s">
        <v>1115</v>
      </c>
      <c r="C7" s="150">
        <v>403</v>
      </c>
      <c r="D7" s="138">
        <f>E7+F7+G7+H7+I7</f>
        <v>0</v>
      </c>
      <c r="E7" s="146"/>
      <c r="F7" s="146"/>
      <c r="G7" s="146"/>
      <c r="H7" s="146"/>
      <c r="I7" s="146"/>
    </row>
    <row r="8" spans="2:9" ht="14.4">
      <c r="B8" s="33" t="s">
        <v>100</v>
      </c>
      <c r="C8" s="150">
        <v>404</v>
      </c>
      <c r="D8" s="138">
        <f t="shared" ref="D8:D27" si="2">E8+F8+G8+H8+I8</f>
        <v>1</v>
      </c>
      <c r="E8" s="146"/>
      <c r="F8" s="146"/>
      <c r="G8" s="146"/>
      <c r="H8" s="146">
        <v>1</v>
      </c>
      <c r="I8" s="146"/>
    </row>
    <row r="9" spans="2:9" ht="28.8">
      <c r="B9" s="134" t="s">
        <v>1469</v>
      </c>
      <c r="C9" s="150">
        <v>405</v>
      </c>
      <c r="D9" s="138">
        <f t="shared" si="2"/>
        <v>1</v>
      </c>
      <c r="E9" s="146"/>
      <c r="F9" s="146"/>
      <c r="G9" s="146"/>
      <c r="H9" s="146">
        <v>1</v>
      </c>
      <c r="I9" s="146"/>
    </row>
    <row r="10" spans="2:9" ht="14.4">
      <c r="B10" s="33" t="s">
        <v>101</v>
      </c>
      <c r="C10" s="150">
        <v>406</v>
      </c>
      <c r="D10" s="138">
        <f t="shared" si="2"/>
        <v>0</v>
      </c>
      <c r="E10" s="146"/>
      <c r="F10" s="146"/>
      <c r="G10" s="146"/>
      <c r="H10" s="146"/>
      <c r="I10" s="146"/>
    </row>
    <row r="11" spans="2:9" ht="14.4">
      <c r="B11" s="33" t="s">
        <v>102</v>
      </c>
      <c r="C11" s="150">
        <v>407</v>
      </c>
      <c r="D11" s="138">
        <f t="shared" si="2"/>
        <v>0</v>
      </c>
      <c r="E11" s="146"/>
      <c r="F11" s="146"/>
      <c r="G11" s="146"/>
      <c r="H11" s="146"/>
      <c r="I11" s="146"/>
    </row>
    <row r="12" spans="2:9" ht="14.4">
      <c r="B12" s="33" t="s">
        <v>103</v>
      </c>
      <c r="C12" s="150">
        <v>408</v>
      </c>
      <c r="D12" s="138">
        <f t="shared" si="2"/>
        <v>0</v>
      </c>
      <c r="E12" s="146"/>
      <c r="F12" s="146"/>
      <c r="G12" s="146"/>
      <c r="H12" s="146"/>
      <c r="I12" s="146"/>
    </row>
    <row r="13" spans="2:9" ht="28.8">
      <c r="B13" s="134" t="s">
        <v>1468</v>
      </c>
      <c r="C13" s="150">
        <v>409</v>
      </c>
      <c r="D13" s="138">
        <f t="shared" si="2"/>
        <v>0</v>
      </c>
      <c r="E13" s="146"/>
      <c r="F13" s="146"/>
      <c r="G13" s="146"/>
      <c r="H13" s="146"/>
      <c r="I13" s="146"/>
    </row>
    <row r="14" spans="2:9" ht="16.5" customHeight="1">
      <c r="B14" s="33" t="s">
        <v>104</v>
      </c>
      <c r="C14" s="150">
        <v>410</v>
      </c>
      <c r="D14" s="138">
        <f t="shared" si="2"/>
        <v>0</v>
      </c>
      <c r="E14" s="146"/>
      <c r="F14" s="146"/>
      <c r="G14" s="146"/>
      <c r="H14" s="146"/>
      <c r="I14" s="146"/>
    </row>
    <row r="15" spans="2:9" ht="14.4">
      <c r="B15" s="33" t="s">
        <v>105</v>
      </c>
      <c r="C15" s="150">
        <v>411</v>
      </c>
      <c r="D15" s="138">
        <f t="shared" si="2"/>
        <v>0</v>
      </c>
      <c r="E15" s="146"/>
      <c r="F15" s="146"/>
      <c r="G15" s="146"/>
      <c r="H15" s="146"/>
      <c r="I15" s="146"/>
    </row>
    <row r="16" spans="2:9" ht="14.4">
      <c r="B16" s="33" t="s">
        <v>106</v>
      </c>
      <c r="C16" s="150">
        <v>412</v>
      </c>
      <c r="D16" s="138">
        <f t="shared" si="2"/>
        <v>0</v>
      </c>
      <c r="E16" s="146"/>
      <c r="F16" s="146"/>
      <c r="G16" s="146"/>
      <c r="H16" s="146"/>
      <c r="I16" s="146"/>
    </row>
    <row r="17" spans="2:9" ht="14.4">
      <c r="B17" s="32" t="s">
        <v>23</v>
      </c>
      <c r="C17" s="150">
        <v>413</v>
      </c>
      <c r="D17" s="138">
        <f t="shared" si="2"/>
        <v>5</v>
      </c>
      <c r="E17" s="146"/>
      <c r="F17" s="146">
        <v>1</v>
      </c>
      <c r="G17" s="146">
        <v>3</v>
      </c>
      <c r="H17" s="146">
        <v>1</v>
      </c>
      <c r="I17" s="146"/>
    </row>
    <row r="18" spans="2:9" ht="14.4">
      <c r="B18" s="32" t="s">
        <v>25</v>
      </c>
      <c r="C18" s="150">
        <v>414</v>
      </c>
      <c r="D18" s="138">
        <f t="shared" si="2"/>
        <v>0</v>
      </c>
      <c r="E18" s="146"/>
      <c r="F18" s="146"/>
      <c r="G18" s="146"/>
      <c r="H18" s="146"/>
      <c r="I18" s="146"/>
    </row>
    <row r="19" spans="2:9" ht="28.8">
      <c r="B19" s="33" t="s">
        <v>1073</v>
      </c>
      <c r="C19" s="150">
        <v>415</v>
      </c>
      <c r="D19" s="138">
        <f t="shared" si="2"/>
        <v>0</v>
      </c>
      <c r="E19" s="146"/>
      <c r="F19" s="146"/>
      <c r="G19" s="146"/>
      <c r="H19" s="146"/>
      <c r="I19" s="146"/>
    </row>
    <row r="20" spans="2:9" ht="14.4">
      <c r="B20" s="33" t="s">
        <v>28</v>
      </c>
      <c r="C20" s="150">
        <v>416</v>
      </c>
      <c r="D20" s="138">
        <f t="shared" si="2"/>
        <v>0</v>
      </c>
      <c r="E20" s="146"/>
      <c r="F20" s="146"/>
      <c r="G20" s="146"/>
      <c r="H20" s="146"/>
      <c r="I20" s="146"/>
    </row>
    <row r="21" spans="2:9" ht="16.5" customHeight="1">
      <c r="B21" s="33" t="s">
        <v>1184</v>
      </c>
      <c r="C21" s="150">
        <v>417</v>
      </c>
      <c r="D21" s="138">
        <f t="shared" si="2"/>
        <v>0</v>
      </c>
      <c r="E21" s="146"/>
      <c r="F21" s="146"/>
      <c r="G21" s="146"/>
      <c r="H21" s="146"/>
      <c r="I21" s="146"/>
    </row>
    <row r="22" spans="2:9" ht="14.4">
      <c r="B22" s="32" t="s">
        <v>30</v>
      </c>
      <c r="C22" s="150">
        <v>418</v>
      </c>
      <c r="D22" s="138">
        <f t="shared" si="2"/>
        <v>0</v>
      </c>
      <c r="E22" s="146"/>
      <c r="F22" s="146"/>
      <c r="G22" s="146"/>
      <c r="H22" s="146"/>
      <c r="I22" s="146"/>
    </row>
    <row r="23" spans="2:9" ht="14.4">
      <c r="B23" s="32" t="s">
        <v>32</v>
      </c>
      <c r="C23" s="150">
        <v>419</v>
      </c>
      <c r="D23" s="138">
        <f t="shared" si="2"/>
        <v>0</v>
      </c>
      <c r="E23" s="146"/>
      <c r="F23" s="146"/>
      <c r="G23" s="146"/>
      <c r="H23" s="146"/>
      <c r="I23" s="146"/>
    </row>
    <row r="24" spans="2:9" ht="14.4">
      <c r="B24" s="32" t="s">
        <v>34</v>
      </c>
      <c r="C24" s="150">
        <v>420</v>
      </c>
      <c r="D24" s="138">
        <f t="shared" si="2"/>
        <v>0</v>
      </c>
      <c r="E24" s="146"/>
      <c r="F24" s="146"/>
      <c r="G24" s="146"/>
      <c r="H24" s="146"/>
      <c r="I24" s="146"/>
    </row>
    <row r="25" spans="2:9" ht="14.4">
      <c r="B25" s="32" t="s">
        <v>35</v>
      </c>
      <c r="C25" s="150">
        <v>421</v>
      </c>
      <c r="D25" s="138">
        <f t="shared" si="2"/>
        <v>0</v>
      </c>
      <c r="E25" s="146"/>
      <c r="F25" s="146"/>
      <c r="G25" s="146"/>
      <c r="H25" s="146"/>
      <c r="I25" s="146"/>
    </row>
    <row r="26" spans="2:9" ht="28.8">
      <c r="B26" s="33" t="s">
        <v>1074</v>
      </c>
      <c r="C26" s="150">
        <v>422</v>
      </c>
      <c r="D26" s="138">
        <f t="shared" si="2"/>
        <v>0</v>
      </c>
      <c r="E26" s="146"/>
      <c r="F26" s="146"/>
      <c r="G26" s="146"/>
      <c r="H26" s="146"/>
      <c r="I26" s="146"/>
    </row>
    <row r="27" spans="2:9" ht="14.4">
      <c r="B27" s="33" t="s">
        <v>36</v>
      </c>
      <c r="C27" s="150">
        <v>423</v>
      </c>
      <c r="D27" s="138">
        <f t="shared" si="2"/>
        <v>0</v>
      </c>
      <c r="E27" s="146"/>
      <c r="F27" s="146"/>
      <c r="G27" s="146"/>
      <c r="H27" s="146"/>
      <c r="I27" s="146"/>
    </row>
    <row r="30" spans="2:9" ht="15.6">
      <c r="B30" s="103"/>
    </row>
    <row r="31" spans="2:9" ht="15.6">
      <c r="B31" s="103"/>
    </row>
    <row r="32" spans="2:9" ht="15.6">
      <c r="B32" s="103"/>
    </row>
  </sheetData>
  <sheetProtection password="CF7A" sheet="1" objects="1" scenarios="1" formatColumns="0" formatRows="0" autoFilter="0"/>
  <mergeCells count="5">
    <mergeCell ref="B2:B3"/>
    <mergeCell ref="C2:C3"/>
    <mergeCell ref="E2:I2"/>
    <mergeCell ref="B1:I1"/>
    <mergeCell ref="D2:D3"/>
  </mergeCells>
  <conditionalFormatting sqref="B32">
    <cfRule type="expression" dxfId="88" priority="351" stopIfTrue="1">
      <formula>$I$5&lt;&gt;'Раздел 4'!#REF!</formula>
    </cfRule>
  </conditionalFormatting>
  <conditionalFormatting sqref="B30">
    <cfRule type="expression" dxfId="87" priority="352" stopIfTrue="1">
      <formula>$D$5&lt;&gt;'Раздел 4'!#REF!</formula>
    </cfRule>
  </conditionalFormatting>
  <conditionalFormatting sqref="B31">
    <cfRule type="expression" dxfId="86" priority="353" stopIfTrue="1">
      <formula>'Раздел 4'!#REF!&lt;&gt;'Раздел 4'!#REF!</formula>
    </cfRule>
  </conditionalFormatting>
  <dataValidations count="1">
    <dataValidation type="whole" operator="greaterThanOrEqual" allowBlank="1" showInputMessage="1" showErrorMessage="1" error="Возможен ввод только целых чисел." sqref="D7:I27">
      <formula1>0</formula1>
    </dataValidation>
  </dataValidations>
  <pageMargins left="0.51181102362204722" right="0.51181102362204722" top="0.59055118110236227" bottom="0.39370078740157483" header="0" footer="0"/>
  <pageSetup paperSize="9" scale="85" fitToHeight="0" orientation="landscape"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48</vt:i4>
      </vt:variant>
      <vt:variant>
        <vt:lpstr>Именованные диапазоны</vt:lpstr>
      </vt:variant>
      <vt:variant>
        <vt:i4>90</vt:i4>
      </vt:variant>
    </vt:vector>
  </HeadingPairs>
  <TitlesOfParts>
    <vt:vector size="138" baseType="lpstr">
      <vt:lpstr>Списки</vt:lpstr>
      <vt:lpstr>Списки_ОКИН</vt:lpstr>
      <vt:lpstr>списки по разделам</vt:lpstr>
      <vt:lpstr>Ошибки</vt:lpstr>
      <vt:lpstr>Титул</vt:lpstr>
      <vt:lpstr>Раздел 1</vt:lpstr>
      <vt:lpstr>Раздел 2</vt:lpstr>
      <vt:lpstr>Раздел 3</vt:lpstr>
      <vt:lpstr>Раздел 4</vt:lpstr>
      <vt:lpstr>Раздел 5</vt:lpstr>
      <vt:lpstr>Раздел 6</vt:lpstr>
      <vt:lpstr>Раздел 7</vt:lpstr>
      <vt:lpstr>Раздел 8</vt:lpstr>
      <vt:lpstr>Раздел 9</vt:lpstr>
      <vt:lpstr>Раздел 10</vt:lpstr>
      <vt:lpstr>Раздел 11</vt:lpstr>
      <vt:lpstr>Раздел 12</vt:lpstr>
      <vt:lpstr>Раздел 13</vt:lpstr>
      <vt:lpstr>Раздел 14</vt:lpstr>
      <vt:lpstr>Раздел 15</vt:lpstr>
      <vt:lpstr>Раздел 16</vt:lpstr>
      <vt:lpstr>Раздел 17</vt:lpstr>
      <vt:lpstr>Раздел 18</vt:lpstr>
      <vt:lpstr>Раздел 19</vt:lpstr>
      <vt:lpstr>Раздел 20</vt:lpstr>
      <vt:lpstr>Раздел 21</vt:lpstr>
      <vt:lpstr>Раздел 22</vt:lpstr>
      <vt:lpstr>Раздел 23</vt:lpstr>
      <vt:lpstr>Раздел 24</vt:lpstr>
      <vt:lpstr>Раздел 25</vt:lpstr>
      <vt:lpstr>Подпись</vt:lpstr>
      <vt:lpstr>ПЕЧАТЬ стр.1</vt:lpstr>
      <vt:lpstr>ПЕЧАТЬ стр.2</vt:lpstr>
      <vt:lpstr>ПЕЧАТЬ стр.3</vt:lpstr>
      <vt:lpstr>ПЕЧАТЬ стр.4</vt:lpstr>
      <vt:lpstr>ПЕЧАТЬ стр.5</vt:lpstr>
      <vt:lpstr>ПЕЧАТЬ стр.6</vt:lpstr>
      <vt:lpstr>ПЕЧАТЬ стр.7</vt:lpstr>
      <vt:lpstr>ПЕЧАТЬ стр. 8</vt:lpstr>
      <vt:lpstr>ПЕЧАТЬ стр.9</vt:lpstr>
      <vt:lpstr>ПЕЧАТЬ стр.10</vt:lpstr>
      <vt:lpstr>ПЕЧАТЬ стр. 11</vt:lpstr>
      <vt:lpstr>ПЕЧАТЬ стр.12</vt:lpstr>
      <vt:lpstr>ПЕЧАТЬ стр. 13</vt:lpstr>
      <vt:lpstr>ПЕЧАТЬ стр. 14</vt:lpstr>
      <vt:lpstr>ПЕЧАТЬ стр. 15</vt:lpstr>
      <vt:lpstr>ПЕЧАТЬ стр. 16</vt:lpstr>
      <vt:lpstr>ПЕЧАТЬ стр. 17</vt:lpstr>
      <vt:lpstr>D_R1</vt:lpstr>
      <vt:lpstr>D_R10</vt:lpstr>
      <vt:lpstr>D_R11</vt:lpstr>
      <vt:lpstr>D_R12</vt:lpstr>
      <vt:lpstr>D_R13</vt:lpstr>
      <vt:lpstr>D_R14</vt:lpstr>
      <vt:lpstr>D_R15</vt:lpstr>
      <vt:lpstr>D_R16</vt:lpstr>
      <vt:lpstr>D_R17</vt:lpstr>
      <vt:lpstr>D_R18</vt:lpstr>
      <vt:lpstr>D_R19</vt:lpstr>
      <vt:lpstr>D_R2</vt:lpstr>
      <vt:lpstr>D_R20</vt:lpstr>
      <vt:lpstr>D_R21</vt:lpstr>
      <vt:lpstr>D_R22</vt:lpstr>
      <vt:lpstr>D_R23</vt:lpstr>
      <vt:lpstr>D_R24</vt:lpstr>
      <vt:lpstr>D_R25</vt:lpstr>
      <vt:lpstr>D_R3</vt:lpstr>
      <vt:lpstr>D_R4</vt:lpstr>
      <vt:lpstr>D_R5</vt:lpstr>
      <vt:lpstr>D_R6</vt:lpstr>
      <vt:lpstr>D_R7</vt:lpstr>
      <vt:lpstr>D_R8</vt:lpstr>
      <vt:lpstr>D_R9</vt:lpstr>
      <vt:lpstr>email</vt:lpstr>
      <vt:lpstr>P_3</vt:lpstr>
      <vt:lpstr>P_5</vt:lpstr>
      <vt:lpstr>phone</vt:lpstr>
      <vt:lpstr>razdel_01</vt:lpstr>
      <vt:lpstr>razdel_02</vt:lpstr>
      <vt:lpstr>razdel_17</vt:lpstr>
      <vt:lpstr>responsible_fio</vt:lpstr>
      <vt:lpstr>responsible_post</vt:lpstr>
      <vt:lpstr>ДетскийСад</vt:lpstr>
      <vt:lpstr>КодЯзыка</vt:lpstr>
      <vt:lpstr>НаименованияСписков</vt:lpstr>
      <vt:lpstr>'ПЕЧАТЬ стр. 11'!Область_печати</vt:lpstr>
      <vt:lpstr>'ПЕЧАТЬ стр. 13'!Область_печати</vt:lpstr>
      <vt:lpstr>'ПЕЧАТЬ стр. 14'!Область_печати</vt:lpstr>
      <vt:lpstr>'ПЕЧАТЬ стр. 15'!Область_печати</vt:lpstr>
      <vt:lpstr>'ПЕЧАТЬ стр. 16'!Область_печати</vt:lpstr>
      <vt:lpstr>'ПЕЧАТЬ стр. 17'!Область_печати</vt:lpstr>
      <vt:lpstr>'ПЕЧАТЬ стр. 8'!Область_печати</vt:lpstr>
      <vt:lpstr>'ПЕЧАТЬ стр.10'!Область_печати</vt:lpstr>
      <vt:lpstr>'ПЕЧАТЬ стр.12'!Область_печати</vt:lpstr>
      <vt:lpstr>'ПЕЧАТЬ стр.2'!Область_печати</vt:lpstr>
      <vt:lpstr>'ПЕЧАТЬ стр.3'!Область_печати</vt:lpstr>
      <vt:lpstr>'ПЕЧАТЬ стр.4'!Область_печати</vt:lpstr>
      <vt:lpstr>'ПЕЧАТЬ стр.5'!Область_печати</vt:lpstr>
      <vt:lpstr>'ПЕЧАТЬ стр.6'!Область_печати</vt:lpstr>
      <vt:lpstr>'ПЕЧАТЬ стр.7'!Область_печати</vt:lpstr>
      <vt:lpstr>'ПЕЧАТЬ стр.9'!Область_печати</vt:lpstr>
      <vt:lpstr>'Раздел 24'!Область_печати</vt:lpstr>
      <vt:lpstr>раздел_1_2</vt:lpstr>
      <vt:lpstr>Район</vt:lpstr>
      <vt:lpstr>Районы</vt:lpstr>
      <vt:lpstr>РуководительФИО</vt:lpstr>
      <vt:lpstr>Сады</vt:lpstr>
      <vt:lpstr>СписокРазделовДляВыгрузки</vt:lpstr>
      <vt:lpstr>Условия</vt:lpstr>
      <vt:lpstr>Учреждения_Бабаевский</vt:lpstr>
      <vt:lpstr>Учреждения_Бабушкинский</vt:lpstr>
      <vt:lpstr>Учреждения_Белозерский</vt:lpstr>
      <vt:lpstr>Учреждения_Вашкинский</vt:lpstr>
      <vt:lpstr>Учреждения_Великоустюгский</vt:lpstr>
      <vt:lpstr>Учреждения_Верховажский</vt:lpstr>
      <vt:lpstr>Учреждения_Вожегодский</vt:lpstr>
      <vt:lpstr>Учреждения_Вологодский</vt:lpstr>
      <vt:lpstr>Учреждения_Вытегорский</vt:lpstr>
      <vt:lpstr>Учреждения_г_Вологда</vt:lpstr>
      <vt:lpstr>Учреждения_г_Череповец</vt:lpstr>
      <vt:lpstr>Учреждения_Грязовецкий</vt:lpstr>
      <vt:lpstr>Учреждения_Кадуйский</vt:lpstr>
      <vt:lpstr>Учреждения_Кирилловский</vt:lpstr>
      <vt:lpstr>Учреждения_Кич_Городецкий</vt:lpstr>
      <vt:lpstr>Учреждения_Междуреченский</vt:lpstr>
      <vt:lpstr>Учреждения_Никольский</vt:lpstr>
      <vt:lpstr>Учреждения_Нюксенский</vt:lpstr>
      <vt:lpstr>Учреждения_Сокольский</vt:lpstr>
      <vt:lpstr>Учреждения_Сямженский</vt:lpstr>
      <vt:lpstr>Учреждения_Тарногский</vt:lpstr>
      <vt:lpstr>Учреждения_Тотемский</vt:lpstr>
      <vt:lpstr>Учреждения_Усть_Кубинский</vt:lpstr>
      <vt:lpstr>Учреждения_Устюженский</vt:lpstr>
      <vt:lpstr>Учреждения_Харовский</vt:lpstr>
      <vt:lpstr>Учреждения_Чагодощенский</vt:lpstr>
      <vt:lpstr>Учреждения_Череповецкий</vt:lpstr>
      <vt:lpstr>Учреждения_Шекснинский</vt:lpstr>
      <vt:lpstr>Языки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Ольга Ардынская</cp:lastModifiedBy>
  <cp:lastPrinted>2022-12-30T10:39:48Z</cp:lastPrinted>
  <dcterms:created xsi:type="dcterms:W3CDTF">2019-01-18T06:35:16Z</dcterms:created>
  <dcterms:modified xsi:type="dcterms:W3CDTF">2023-03-22T10:39:06Z</dcterms:modified>
</cp:coreProperties>
</file>